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QUISTI - PATRIMONIO\ACQUISTI\ACQUISTI ROMANA\acquisti SEGRETERIA DIRIGENZA\E.F. 2020\"/>
    </mc:Choice>
  </mc:AlternateContent>
  <bookViews>
    <workbookView xWindow="0" yWindow="0" windowWidth="19200" windowHeight="7248"/>
  </bookViews>
  <sheets>
    <sheet name="2019" sheetId="1" r:id="rId1"/>
  </sheets>
  <definedNames>
    <definedName name="_xlnm._FilterDatabase" localSheetId="0" hidden="1">'2019'!$A$5:$L$99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J35" i="1" l="1"/>
  <c r="J27" i="1"/>
  <c r="J22" i="1"/>
  <c r="J98" i="1" l="1"/>
  <c r="K98" i="1" s="1"/>
  <c r="K94" i="1" l="1"/>
  <c r="J83" i="1" l="1"/>
  <c r="J96" i="1" l="1"/>
  <c r="J97" i="1" l="1"/>
  <c r="K97" i="1" l="1"/>
  <c r="K96" i="1" l="1"/>
  <c r="J95" i="1" l="1"/>
  <c r="K95" i="1" s="1"/>
  <c r="J93" i="1" l="1"/>
  <c r="K93" i="1" s="1"/>
  <c r="J92" i="1" l="1"/>
  <c r="K92" i="1" s="1"/>
  <c r="J91" i="1" l="1"/>
  <c r="K91" i="1" s="1"/>
  <c r="J90" i="1" l="1"/>
  <c r="K90" i="1" s="1"/>
  <c r="J89" i="1"/>
  <c r="K89" i="1" s="1"/>
  <c r="J88" i="1" l="1"/>
  <c r="J87" i="1"/>
  <c r="K87" i="1" s="1"/>
  <c r="K88" i="1" l="1"/>
  <c r="J85" i="1" l="1"/>
  <c r="J82" i="1" l="1"/>
  <c r="J79" i="1" l="1"/>
  <c r="J77" i="1" l="1"/>
  <c r="J75" i="1" l="1"/>
  <c r="I73" i="1" l="1"/>
  <c r="J74" i="1" l="1"/>
  <c r="K74" i="1" s="1"/>
  <c r="J73" i="1"/>
  <c r="K73" i="1" s="1"/>
  <c r="J72" i="1"/>
  <c r="K72" i="1" s="1"/>
  <c r="J71" i="1"/>
  <c r="K71" i="1" s="1"/>
  <c r="J70" i="1" l="1"/>
  <c r="K70" i="1" s="1"/>
  <c r="J69" i="1"/>
  <c r="K69" i="1" s="1"/>
  <c r="J68" i="1"/>
  <c r="K68" i="1" s="1"/>
  <c r="K67" i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3" i="1" l="1"/>
  <c r="J51" i="1"/>
  <c r="J50" i="1"/>
  <c r="J49" i="1" l="1"/>
  <c r="J48" i="1" l="1"/>
  <c r="J38" i="1" l="1"/>
  <c r="J43" i="1" l="1"/>
  <c r="J37" i="1" l="1"/>
  <c r="J36" i="1" l="1"/>
  <c r="J34" i="1" l="1"/>
  <c r="J33" i="1"/>
  <c r="J25" i="1" l="1"/>
  <c r="K25" i="1" s="1"/>
  <c r="J26" i="1" l="1"/>
  <c r="K26" i="1" s="1"/>
  <c r="J24" i="1"/>
  <c r="J23" i="1" l="1"/>
  <c r="J21" i="1"/>
  <c r="K24" i="1"/>
  <c r="K21" i="1" l="1"/>
  <c r="J20" i="1"/>
  <c r="K20" i="1" s="1"/>
  <c r="K22" i="1"/>
  <c r="I18" i="1" l="1"/>
  <c r="J18" i="1" s="1"/>
  <c r="J10" i="1" l="1"/>
  <c r="K10" i="1" s="1"/>
  <c r="J16" i="1" l="1"/>
  <c r="K16" i="1" s="1"/>
  <c r="J15" i="1"/>
  <c r="J14" i="1" l="1"/>
  <c r="J12" i="1" l="1"/>
  <c r="K15" i="1"/>
  <c r="J9" i="1" l="1"/>
  <c r="J8" i="1"/>
  <c r="J7" i="1"/>
  <c r="K85" i="1" l="1"/>
  <c r="K77" i="1" l="1"/>
  <c r="J80" i="1" l="1"/>
  <c r="J86" i="1"/>
  <c r="K86" i="1" s="1"/>
  <c r="J84" i="1"/>
  <c r="K84" i="1" s="1"/>
  <c r="K79" i="1" l="1"/>
  <c r="J76" i="1"/>
  <c r="J56" i="1" l="1"/>
  <c r="J55" i="1"/>
  <c r="J54" i="1" l="1"/>
  <c r="K33" i="1" l="1"/>
  <c r="J30" i="1" l="1"/>
  <c r="J28" i="1" l="1"/>
  <c r="J19" i="1" l="1"/>
  <c r="K19" i="1" s="1"/>
  <c r="J11" i="1"/>
  <c r="K9" i="1" l="1"/>
  <c r="K8" i="1" l="1"/>
  <c r="K12" i="1" l="1"/>
  <c r="J6" i="1" l="1"/>
  <c r="K6" i="1" l="1"/>
  <c r="J52" i="1"/>
  <c r="K83" i="1" l="1"/>
  <c r="K82" i="1"/>
  <c r="J81" i="1"/>
  <c r="K81" i="1" s="1"/>
  <c r="K80" i="1"/>
  <c r="K78" i="1" l="1"/>
  <c r="K76" i="1" l="1"/>
  <c r="K75" i="1"/>
  <c r="K56" i="1" l="1"/>
  <c r="K55" i="1"/>
  <c r="K54" i="1"/>
  <c r="K53" i="1"/>
  <c r="K52" i="1"/>
  <c r="K51" i="1"/>
  <c r="K50" i="1"/>
  <c r="K49" i="1"/>
  <c r="K48" i="1"/>
  <c r="J47" i="1"/>
  <c r="K47" i="1" s="1"/>
  <c r="J46" i="1"/>
  <c r="K46" i="1" s="1"/>
  <c r="J45" i="1"/>
  <c r="K45" i="1" s="1"/>
  <c r="J44" i="1"/>
  <c r="K44" i="1" s="1"/>
  <c r="K43" i="1"/>
  <c r="K42" i="1"/>
  <c r="J41" i="1"/>
  <c r="K41" i="1" s="1"/>
  <c r="J40" i="1"/>
  <c r="K40" i="1" s="1"/>
  <c r="J39" i="1"/>
  <c r="K39" i="1" s="1"/>
  <c r="K38" i="1"/>
  <c r="K37" i="1"/>
  <c r="K36" i="1"/>
  <c r="K35" i="1"/>
  <c r="K34" i="1"/>
  <c r="J32" i="1"/>
  <c r="K32" i="1" s="1"/>
  <c r="J31" i="1"/>
  <c r="J29" i="1"/>
  <c r="J13" i="1"/>
  <c r="J99" i="1" l="1"/>
  <c r="L3" i="1"/>
  <c r="K7" i="1" l="1"/>
  <c r="K13" i="1"/>
  <c r="K14" i="1"/>
  <c r="K11" i="1"/>
  <c r="K17" i="1"/>
  <c r="K18" i="1"/>
  <c r="K23" i="1"/>
  <c r="K27" i="1"/>
  <c r="K28" i="1"/>
  <c r="K29" i="1"/>
  <c r="K30" i="1"/>
  <c r="K31" i="1"/>
  <c r="K99" i="1" l="1"/>
</calcChain>
</file>

<file path=xl/sharedStrings.xml><?xml version="1.0" encoding="utf-8"?>
<sst xmlns="http://schemas.openxmlformats.org/spreadsheetml/2006/main" count="639" uniqueCount="389">
  <si>
    <t>N.</t>
  </si>
  <si>
    <t>oggetto contrattuale</t>
  </si>
  <si>
    <t>oggetto principale</t>
  </si>
  <si>
    <t>data</t>
  </si>
  <si>
    <t>DITTA/ESPERTO</t>
  </si>
  <si>
    <t>IMPONIBILE</t>
  </si>
  <si>
    <t>IVA</t>
  </si>
  <si>
    <t>NOTE</t>
  </si>
  <si>
    <t>Affidamento diretto</t>
  </si>
  <si>
    <t>TOTALE</t>
  </si>
  <si>
    <t>CUP</t>
  </si>
  <si>
    <t>CIG</t>
  </si>
  <si>
    <t>es. IVA art. 10 DPR 633/72</t>
  </si>
  <si>
    <t>prot.</t>
  </si>
  <si>
    <t>Esente IVA</t>
  </si>
  <si>
    <t>1</t>
  </si>
  <si>
    <t>NO</t>
  </si>
  <si>
    <t>POSTE ITALIANE SPA</t>
  </si>
  <si>
    <t>ESPERTO INTERNO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</si>
  <si>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</si>
  <si>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</si>
  <si>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</si>
  <si>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</si>
  <si>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</si>
  <si>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</si>
  <si>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</si>
  <si>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</si>
  <si>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</si>
  <si>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</si>
  <si>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</si>
  <si>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</si>
  <si>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</si>
  <si>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</si>
  <si>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3</t>
  </si>
  <si>
    <t>psicomotricità sc. Primaria Fornovo</t>
  </si>
  <si>
    <t>AVVISO PERSONALE INTERNO</t>
  </si>
  <si>
    <t>teatro primaria Fornovo</t>
  </si>
  <si>
    <t>17</t>
  </si>
  <si>
    <t>18</t>
  </si>
  <si>
    <t>19</t>
  </si>
  <si>
    <t>20</t>
  </si>
  <si>
    <t>Procedura negoziata senza previa pubblicazione del bando</t>
  </si>
  <si>
    <t>AVVISO pers. Interno</t>
  </si>
  <si>
    <t>Procedura negoziata senza previa pubblicaz.del bando</t>
  </si>
  <si>
    <t xml:space="preserve">Affidamento diretto </t>
  </si>
  <si>
    <t>AVVISO PERSONALE INTERNO/ESTERNO</t>
  </si>
  <si>
    <t>spese postali anno 2020</t>
  </si>
  <si>
    <t>laboratorio teatro scuola primaria Misano</t>
  </si>
  <si>
    <t>DOC EDUCATIONAL VERONA</t>
  </si>
  <si>
    <t>REGISTRO DETERMINE ANNO 2020</t>
  </si>
  <si>
    <t>TEATRO CAVERNA</t>
  </si>
  <si>
    <t>corso nuoto primaria misano</t>
  </si>
  <si>
    <t>EGO CLUB</t>
  </si>
  <si>
    <t>MOTIV ACTION</t>
  </si>
  <si>
    <t>39/A6</t>
  </si>
  <si>
    <t>ISTITUTO CIECHI</t>
  </si>
  <si>
    <t>21</t>
  </si>
  <si>
    <t>22</t>
  </si>
  <si>
    <t>23</t>
  </si>
  <si>
    <t>24</t>
  </si>
  <si>
    <t>25</t>
  </si>
  <si>
    <t>26</t>
  </si>
  <si>
    <t>27</t>
  </si>
  <si>
    <t>51/A6</t>
  </si>
  <si>
    <t>3/A6</t>
  </si>
  <si>
    <t xml:space="preserve">Z312B6D033 </t>
  </si>
  <si>
    <t>4/A6</t>
  </si>
  <si>
    <t>Z492B6D1C4</t>
  </si>
  <si>
    <t xml:space="preserve">ZAB2B6D2B0   </t>
  </si>
  <si>
    <t>5/A6</t>
  </si>
  <si>
    <t xml:space="preserve">Z8E2B6D3B2 </t>
  </si>
  <si>
    <t>COMMERCIALE UFFICIO</t>
  </si>
  <si>
    <t>61/A6</t>
  </si>
  <si>
    <t>toner per stampante Laserjet pro 400 M401</t>
  </si>
  <si>
    <t>corso tennis classi prime secondaria di Mozzanica e Fornovo</t>
  </si>
  <si>
    <t>ASSOCIAZIONE SPORTIVA DILETTANTISTICA TENNIS BERNARDELLI</t>
  </si>
  <si>
    <t>no split payment regime 398/91</t>
  </si>
  <si>
    <t>Z032B75FB2</t>
  </si>
  <si>
    <t xml:space="preserve">es. IVA </t>
  </si>
  <si>
    <t>ZF52B76DF0</t>
  </si>
  <si>
    <t>laboratorio didattico "Dialogo nel buio"</t>
  </si>
  <si>
    <t>92/A6</t>
  </si>
  <si>
    <t>ZD12B6B3C0</t>
  </si>
  <si>
    <t>inglese madrelingua primaria Misano e Fornovo</t>
  </si>
  <si>
    <t>Ciao Mondo</t>
  </si>
  <si>
    <t>76/A6</t>
  </si>
  <si>
    <t>Z372B78057</t>
  </si>
  <si>
    <t>Progetto "Quando faccio, apprendo" cl. terze secondaria Mozzanica, Misano e Fornovo</t>
  </si>
  <si>
    <t>CAF Romano di L.dia</t>
  </si>
  <si>
    <t>Progetto "star bene a scuola" cl. terze primaria Mozzanica, Misano e Fornovo</t>
  </si>
  <si>
    <t>117/A6</t>
  </si>
  <si>
    <r>
      <t>Z062B81ACB</t>
    </r>
    <r>
      <rPr>
        <sz val="10"/>
        <color theme="1"/>
        <rFont val="Verdana"/>
        <family val="2"/>
      </rPr>
      <t xml:space="preserve">  </t>
    </r>
  </si>
  <si>
    <t>118/A6</t>
  </si>
  <si>
    <t>Z462B81B60</t>
  </si>
  <si>
    <t>Z5A2B7F98C</t>
  </si>
  <si>
    <t>130/A6</t>
  </si>
  <si>
    <t>Prima alfabetizzazione inglese scuola infanzia Misano</t>
  </si>
  <si>
    <t>Progetto arte e immagine scuola primaria di Fornovo "Centrifuga di colori"</t>
  </si>
  <si>
    <t>STUDIO DIDATTICA DELL'ARTE</t>
  </si>
  <si>
    <t>Progetto Coding scuola sec. Fornovo e Misano</t>
  </si>
  <si>
    <t>DEGANI ENRICA</t>
  </si>
  <si>
    <t>ZE82B852CE</t>
  </si>
  <si>
    <t>141/A6</t>
  </si>
  <si>
    <t>149/A6</t>
  </si>
  <si>
    <t>CARMINATI VINCENZA</t>
  </si>
  <si>
    <t>221/A6</t>
  </si>
  <si>
    <t>Gruppo Spaggiari Parma</t>
  </si>
  <si>
    <t>canone 2020 registro elettronico e gestionale alunni</t>
  </si>
  <si>
    <t>Rinnovo quadriennale Convenzione di cassa</t>
  </si>
  <si>
    <t xml:space="preserve">Z552BBED06  </t>
  </si>
  <si>
    <t>309/20</t>
  </si>
  <si>
    <t>guida turistica per visita città di Bergamo</t>
  </si>
  <si>
    <t>310/A6</t>
  </si>
  <si>
    <t>Rappresentazione teatrale Teatro Daccapo</t>
  </si>
  <si>
    <t>TEATRO DACCAPO</t>
  </si>
  <si>
    <t>Plebani Daniela</t>
  </si>
  <si>
    <t>Savrà Barbara</t>
  </si>
  <si>
    <t>367/A6</t>
  </si>
  <si>
    <t>31/02/20</t>
  </si>
  <si>
    <t xml:space="preserve">Z3A2BBFF3D   </t>
  </si>
  <si>
    <t>Z222BD0F39</t>
  </si>
  <si>
    <t>393/A6</t>
  </si>
  <si>
    <t>Studio Costa</t>
  </si>
  <si>
    <t>Corsi  aggiornamento sicurezza  primo soccorso</t>
  </si>
  <si>
    <t>Dynamic Informatica Bergamo</t>
  </si>
  <si>
    <t>ZDC2BDCD90</t>
  </si>
  <si>
    <t>406/A6</t>
  </si>
  <si>
    <t>Affidamento diretto O.D.A. MEPA</t>
  </si>
  <si>
    <t>ZA92BDE709</t>
  </si>
  <si>
    <t>N. 50 ore Assistenza informatica</t>
  </si>
  <si>
    <t>419/A6</t>
  </si>
  <si>
    <t>ZD32BE5467</t>
  </si>
  <si>
    <t>495/A6</t>
  </si>
  <si>
    <t>ingresso museo Explorazione</t>
  </si>
  <si>
    <t>Comune di Treviglio</t>
  </si>
  <si>
    <t xml:space="preserve">Z2D2BBFEAD  </t>
  </si>
  <si>
    <t>507/A6</t>
  </si>
  <si>
    <t>giochi e arredi scuola infanzia</t>
  </si>
  <si>
    <t>BORGIONE CENTRO DIDATTICO SRL</t>
  </si>
  <si>
    <t>Z232BFF6B0</t>
  </si>
  <si>
    <t>Z642BFDF07</t>
  </si>
  <si>
    <t>573/A6</t>
  </si>
  <si>
    <t xml:space="preserve">carta per fotocopia </t>
  </si>
  <si>
    <t>Z1A2C165E6</t>
  </si>
  <si>
    <t>576/A6</t>
  </si>
  <si>
    <t>spedizione fascicolo personale docente</t>
  </si>
  <si>
    <t>BM SERVICE srl di Dalmine</t>
  </si>
  <si>
    <t>Z032C1482B</t>
  </si>
  <si>
    <t>GRASSI UFFICIO s.a.s. di MARIANO COMENSE (CO)</t>
  </si>
  <si>
    <t>613/A6</t>
  </si>
  <si>
    <t>ZE32C02684</t>
  </si>
  <si>
    <t>giochi-arredi per scuola infanzia</t>
  </si>
  <si>
    <t>A.M.GRAF SRL Agropoli</t>
  </si>
  <si>
    <t>LODA OROBICA</t>
  </si>
  <si>
    <t>801/46</t>
  </si>
  <si>
    <t>contratto triennale fotocopie scuola sec. Misano</t>
  </si>
  <si>
    <t xml:space="preserve">Z432C78AD6 </t>
  </si>
  <si>
    <t>UBI Banca</t>
  </si>
  <si>
    <t>software per lavoro da remoto</t>
  </si>
  <si>
    <t>811/A6</t>
  </si>
  <si>
    <t>proroga incarico Medico competente</t>
  </si>
  <si>
    <t>STUDIO COSTA</t>
  </si>
  <si>
    <t>Bergamaschi Paolo</t>
  </si>
  <si>
    <t>Proroga incarico RSPP</t>
  </si>
  <si>
    <t>863/A6</t>
  </si>
  <si>
    <t>864/A6</t>
  </si>
  <si>
    <t>ZCC2C7D40A</t>
  </si>
  <si>
    <t xml:space="preserve">Z022C9C1AD  </t>
  </si>
  <si>
    <t>921/A6</t>
  </si>
  <si>
    <t>ZEC2CA785D</t>
  </si>
  <si>
    <t>Materiale igienico sanitario emergenza COVID-19</t>
  </si>
  <si>
    <t>Eredi di BERETTA GIUSEPPE</t>
  </si>
  <si>
    <t>RDO</t>
  </si>
  <si>
    <t>946/A6</t>
  </si>
  <si>
    <t>C2 SRL CREMONA</t>
  </si>
  <si>
    <t xml:space="preserve">Ipad </t>
  </si>
  <si>
    <t>J72G20000200001</t>
  </si>
  <si>
    <t>MEDICAL PARMA</t>
  </si>
  <si>
    <t>1003/A6</t>
  </si>
  <si>
    <t>cancelleria</t>
  </si>
  <si>
    <t>MYO</t>
  </si>
  <si>
    <t>1018/A6</t>
  </si>
  <si>
    <t>pulsossimetro emergenza COVID</t>
  </si>
  <si>
    <t>1029/A6</t>
  </si>
  <si>
    <t>UBIALI</t>
  </si>
  <si>
    <t>MANUTAN</t>
  </si>
  <si>
    <t>1061/A6</t>
  </si>
  <si>
    <t>ORDINE RIFIUTATO DAL FORNITORE</t>
  </si>
  <si>
    <t>N. 30 iPad</t>
  </si>
  <si>
    <t>1069/A6</t>
  </si>
  <si>
    <t>ORDINE ANNULLATO DAL FORNITORE</t>
  </si>
  <si>
    <t>1179/A6</t>
  </si>
  <si>
    <t>esente IVA art. 124 DL 34/2020</t>
  </si>
  <si>
    <t>Z1E2CC8F15</t>
  </si>
  <si>
    <t>Affidamento diretto ODA</t>
  </si>
  <si>
    <t>1320/A6</t>
  </si>
  <si>
    <t>Z0B2D6435F</t>
  </si>
  <si>
    <t>Alimentatore per notebook Lenovo</t>
  </si>
  <si>
    <t>Z3E2CB0C94</t>
  </si>
  <si>
    <t>Z262CC9915</t>
  </si>
  <si>
    <t>ZBD2CD85E0</t>
  </si>
  <si>
    <t>Z3B2CE2CD0</t>
  </si>
  <si>
    <t>Z682CDFA31</t>
  </si>
  <si>
    <t>Template sito web</t>
  </si>
  <si>
    <t>Madisoft s.p.a. Pollenza</t>
  </si>
  <si>
    <t>incarico DPO</t>
  </si>
  <si>
    <t>studio AGI.COM s.r.l. San Zeno al Lambro</t>
  </si>
  <si>
    <t>1817/A6</t>
  </si>
  <si>
    <t>1818/A6</t>
  </si>
  <si>
    <t>Z0A2DCEB28</t>
  </si>
  <si>
    <t>Z492DCDFB4</t>
  </si>
  <si>
    <t>N. 80 ore Assistenza informatica</t>
  </si>
  <si>
    <t>1872/A6</t>
  </si>
  <si>
    <t>Z542DE2E11</t>
  </si>
  <si>
    <t xml:space="preserve">mascherine chirurgiche </t>
  </si>
  <si>
    <t>WST EUROPA SRL - Pertusella (Va)</t>
  </si>
  <si>
    <t>1881/A6</t>
  </si>
  <si>
    <t xml:space="preserve">Ing. Bergamaschi </t>
  </si>
  <si>
    <t>Z4B2DE4231</t>
  </si>
  <si>
    <t>1868/A6</t>
  </si>
  <si>
    <t>FONDI COVID ex art. 231 DL 34/20</t>
  </si>
  <si>
    <t>incarico per servizi di progettazione degli spazi didattici per garantire le condizioni di sicurezza rispetto alla situazione epidemiologica all’interno dei plessi dell’Istituto DL 34/2020.</t>
  </si>
  <si>
    <t>Materiale igienico sanitario e DPI emergenza COVID-19</t>
  </si>
  <si>
    <t>ALBA NUOVA PROMOTION S.R.L.</t>
  </si>
  <si>
    <t>esente IVA art. 124 DL 34/20-FONDI COVID ex art. 231 DL 34/20</t>
  </si>
  <si>
    <t>Termometri senza contatto</t>
  </si>
  <si>
    <t>MANUTAN ITALIA SPA</t>
  </si>
  <si>
    <t>segnaletica antiCOVID</t>
  </si>
  <si>
    <t>CREARREDA SRL</t>
  </si>
  <si>
    <t>FONDI COVID ex art. 231 DL 34/21</t>
  </si>
  <si>
    <t>esperto interno FONDI PNSD</t>
  </si>
  <si>
    <t>FONDI COVID ex art. 120 DL 18/2020 lett. c)</t>
  </si>
  <si>
    <t>LODIGIANI MARINA</t>
  </si>
  <si>
    <t>COSTANZO GIUSEPPE</t>
  </si>
  <si>
    <t>corso formazione docenti</t>
  </si>
  <si>
    <t xml:space="preserve">EFFEGI DI FANTONI GIANBATTISTA E C. SNC </t>
  </si>
  <si>
    <t>BENACQUISTA</t>
  </si>
  <si>
    <t>assicurazione x COVID</t>
  </si>
  <si>
    <t>LAB.TEC</t>
  </si>
  <si>
    <t>mascherine FFp2</t>
  </si>
  <si>
    <t>lavatrice e scala</t>
  </si>
  <si>
    <t>corso formazione COVID</t>
  </si>
  <si>
    <t>AG.I.COM. srl</t>
  </si>
  <si>
    <t>2177/A6</t>
  </si>
  <si>
    <t>FONDI COVID ex art. 231 DL 34/20-IVA ESENTE</t>
  </si>
  <si>
    <t>COOPER AZIONE FAMIGLIE</t>
  </si>
  <si>
    <t>sostegno psicologico post COVID</t>
  </si>
  <si>
    <t>2205/A6</t>
  </si>
  <si>
    <t xml:space="preserve">45 /A6                                                         </t>
  </si>
  <si>
    <t xml:space="preserve">Z472E0C44D  </t>
  </si>
  <si>
    <t xml:space="preserve">1959/A6                                                         </t>
  </si>
  <si>
    <t>ZF22E081A3</t>
  </si>
  <si>
    <t xml:space="preserve">2009/A6                                                         </t>
  </si>
  <si>
    <t xml:space="preserve">Z712E13B79 </t>
  </si>
  <si>
    <t xml:space="preserve">2014/A6                                                         </t>
  </si>
  <si>
    <t>Z772E18D7D</t>
  </si>
  <si>
    <t xml:space="preserve">2015 /A6                                                         </t>
  </si>
  <si>
    <t>Z802E18EEF</t>
  </si>
  <si>
    <t xml:space="preserve">2044/A6                                                         </t>
  </si>
  <si>
    <t>Z502E24DEF</t>
  </si>
  <si>
    <t xml:space="preserve">2045 /A6                                                         </t>
  </si>
  <si>
    <t>2075/A6</t>
  </si>
  <si>
    <t>ZBD2E1E6F3</t>
  </si>
  <si>
    <t>2103/A6</t>
  </si>
  <si>
    <t>Z222E24575</t>
  </si>
  <si>
    <t>2056/A6</t>
  </si>
  <si>
    <t xml:space="preserve">Z462E321F6 </t>
  </si>
  <si>
    <t>2122/A6</t>
  </si>
  <si>
    <t xml:space="preserve">Z532E36823 </t>
  </si>
  <si>
    <t>2141/A6</t>
  </si>
  <si>
    <t xml:space="preserve">Z8F2E3F0E8 </t>
  </si>
  <si>
    <t>2147/A6</t>
  </si>
  <si>
    <t xml:space="preserve">ZA22E400D0 </t>
  </si>
  <si>
    <r>
      <rPr>
        <sz val="12"/>
        <color theme="1"/>
        <rFont val="Times New Roman"/>
        <family val="1"/>
      </rPr>
      <t>Z492E4A9FA</t>
    </r>
    <r>
      <rPr>
        <sz val="10"/>
        <color theme="1"/>
        <rFont val="Verdana"/>
        <family val="2"/>
      </rPr>
      <t xml:space="preserve"> </t>
    </r>
  </si>
  <si>
    <t>Z4C2E56DE6</t>
  </si>
  <si>
    <t>2227/A6</t>
  </si>
  <si>
    <t>Z1F2E3A88F</t>
  </si>
  <si>
    <t>2228/A6</t>
  </si>
  <si>
    <t>ZB92E5C520</t>
  </si>
  <si>
    <t xml:space="preserve">invio pacchi </t>
  </si>
  <si>
    <t>2234/A6</t>
  </si>
  <si>
    <t>ZB92E5C61B</t>
  </si>
  <si>
    <t>2271/A6</t>
  </si>
  <si>
    <t>Z272E5D2B8</t>
  </si>
  <si>
    <t xml:space="preserve">Affidamento diretto ODA </t>
  </si>
  <si>
    <t>carrelli ricarica notebook con multipresa</t>
  </si>
  <si>
    <t>Materiale didattico</t>
  </si>
  <si>
    <t>materiale igienico sanitario e di pulizia</t>
  </si>
  <si>
    <t>Z842E5EBC9</t>
  </si>
  <si>
    <t>rinnovo registro presenze</t>
  </si>
  <si>
    <t>ZB32E67ADB</t>
  </si>
  <si>
    <t xml:space="preserve">materiale di cancelleria per segreteria </t>
  </si>
  <si>
    <t>2276/A6</t>
  </si>
  <si>
    <t>2326/A6</t>
  </si>
  <si>
    <t>2392/A6</t>
  </si>
  <si>
    <t>RSPP INTERNO</t>
  </si>
  <si>
    <t>Z6D2E7920D</t>
  </si>
  <si>
    <t xml:space="preserve">abbonamnento annuale rivista </t>
  </si>
  <si>
    <t xml:space="preserve">Tecnodid Editrice </t>
  </si>
  <si>
    <t>2413/A6</t>
  </si>
  <si>
    <t>Z9A2E7C952</t>
  </si>
  <si>
    <t xml:space="preserve"> kit LIM</t>
  </si>
  <si>
    <t>2414/A6</t>
  </si>
  <si>
    <t>Z552E7CA55</t>
  </si>
  <si>
    <t>2449/A6</t>
  </si>
  <si>
    <t>RSPP</t>
  </si>
  <si>
    <t xml:space="preserve"> 8 notebook</t>
  </si>
  <si>
    <t>monitor multimediale per uff. dirigenza</t>
  </si>
  <si>
    <t>MEDICO COMPETENTE</t>
  </si>
  <si>
    <t>Incarico medico competente</t>
  </si>
  <si>
    <t>PERSONALE INTERNO</t>
  </si>
  <si>
    <t>2685/A6</t>
  </si>
  <si>
    <t>ZD82EB4A7E</t>
  </si>
  <si>
    <t>2717/A6</t>
  </si>
  <si>
    <t>2747/A6</t>
  </si>
  <si>
    <t>Z502EC0F30</t>
  </si>
  <si>
    <t>2761/A6</t>
  </si>
  <si>
    <t>Z4F2EC2C55</t>
  </si>
  <si>
    <t>acquisto toner</t>
  </si>
  <si>
    <t>Astra service di G.Carati</t>
  </si>
  <si>
    <t>materiale igienico sanitario</t>
  </si>
  <si>
    <t xml:space="preserve">  
Z1D2EC4809</t>
  </si>
  <si>
    <t>Z3B2EC4942</t>
  </si>
  <si>
    <t>2776/A6</t>
  </si>
  <si>
    <t xml:space="preserve">  
ZEB2EC4D8E</t>
  </si>
  <si>
    <t xml:space="preserve">  
acquisto mascherine FFP2 </t>
  </si>
  <si>
    <t>corso on line RLS</t>
  </si>
  <si>
    <t>2849/A6</t>
  </si>
  <si>
    <t>Z3E2EE17DE</t>
  </si>
  <si>
    <t>antivirus F-Secure</t>
  </si>
  <si>
    <t>ZCF2EE2D4D</t>
  </si>
  <si>
    <t>2855/A6</t>
  </si>
  <si>
    <t>3027/A6</t>
  </si>
  <si>
    <t xml:space="preserve">  
ZE92F07CAB</t>
  </si>
  <si>
    <t>Corso Formazione e aggiornamneto ASPP</t>
  </si>
  <si>
    <t>3047/A6</t>
  </si>
  <si>
    <t>ZB92F08F1B</t>
  </si>
  <si>
    <t>ISTITUTO  C. PESENTI BERGAMO</t>
  </si>
  <si>
    <t>Z772F18DE3</t>
  </si>
  <si>
    <t>PC CENTER SRL BERGAMO</t>
  </si>
  <si>
    <t>3134/A6</t>
  </si>
  <si>
    <t>acquisto n° 18 grembiuli per collaboratori scolastici</t>
  </si>
  <si>
    <t>3226/A6</t>
  </si>
  <si>
    <t>Z232F3421B</t>
  </si>
  <si>
    <t>3306/A6</t>
  </si>
  <si>
    <t>PANZERI SRL</t>
  </si>
  <si>
    <t>ZE22F3D438</t>
  </si>
  <si>
    <t>3325/A6</t>
  </si>
  <si>
    <t>Z192F49693</t>
  </si>
  <si>
    <t>Formazione obbligatoria sicurezza sull'uso degli strumenti tecnologici per la DDI</t>
  </si>
  <si>
    <t>ITALIASCUOLA.IT</t>
  </si>
  <si>
    <t>3375/A6</t>
  </si>
  <si>
    <t>Sostituzione disco notebook</t>
  </si>
  <si>
    <t>ZAD2F55A5C</t>
  </si>
  <si>
    <t>3588/A6</t>
  </si>
  <si>
    <t>materiale informatico</t>
  </si>
  <si>
    <t>POWERNET INFORMATICA SRL</t>
  </si>
  <si>
    <t>ZA12F9A627</t>
  </si>
  <si>
    <t>prestazione tecnica LIM Fornovo S.G.</t>
  </si>
  <si>
    <t>3605/A6</t>
  </si>
  <si>
    <t>ZE82E88BE3</t>
  </si>
  <si>
    <t>3883/A6</t>
  </si>
  <si>
    <t>Z972FBF4A4</t>
  </si>
  <si>
    <t>Eredi di BERETTA GIUSEPPE DI CARLO E C. S.N.C</t>
  </si>
  <si>
    <t>toner per stampante segreterie e primaria Mozzanica</t>
  </si>
  <si>
    <t>Z672FC3C06</t>
  </si>
  <si>
    <t>3752/A6</t>
  </si>
  <si>
    <t>3757/A6</t>
  </si>
  <si>
    <t>acquisto materiale facile consumo</t>
  </si>
  <si>
    <t>Trattativa Diretta MEPA</t>
  </si>
  <si>
    <t>Z752FD63FA</t>
  </si>
  <si>
    <t>3755/A6</t>
  </si>
  <si>
    <t>intervento stampanti</t>
  </si>
  <si>
    <t>ZBA2FDA2B2</t>
  </si>
  <si>
    <t>3783/A6</t>
  </si>
  <si>
    <t>Z242FE181F</t>
  </si>
  <si>
    <t>rinnovo contrattuale registro elettronico e classeviva 2021</t>
  </si>
  <si>
    <t>Z932FE8C52</t>
  </si>
  <si>
    <t>3836/A6</t>
  </si>
  <si>
    <t>AVALLONE LETIZIA</t>
  </si>
  <si>
    <t>3838/A6</t>
  </si>
  <si>
    <t>ZBB2FF3EC3</t>
  </si>
  <si>
    <t>3842/A6</t>
  </si>
  <si>
    <t>proroga contratto noleggio fotocopiatori</t>
  </si>
  <si>
    <t>STYL COPY S.R.L.</t>
  </si>
  <si>
    <t>Gruppo Spaggiari Parma s.p.a</t>
  </si>
  <si>
    <t xml:space="preserve">corso formazione Webinar scrutinio 10 e lode </t>
  </si>
  <si>
    <t xml:space="preserve">supporto psicologo emergenza COVID </t>
  </si>
  <si>
    <t>Z4321619B8  ZB62162FE4 Z1O215F376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</si>
</sst>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0" xfId="0" applyFont="1" applyAlignment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quotePrefix="1" applyFont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quotePrefix="1" applyFont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/>
    </xf>
    <xf numFmtId="2" fontId="2" fillId="0" borderId="6" xfId="0" applyNumberFormat="1" applyFont="1" applyBorder="1" applyAlignment="1">
      <alignment vertical="center"/>
    </xf>
    <xf numFmtId="0" fontId="2" fillId="0" borderId="1" xfId="0" quotePrefix="1" applyFont="1" applyBorder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2" fontId="2" fillId="0" borderId="4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2" fontId="2" fillId="0" borderId="6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9" fillId="0" borderId="0" xfId="0" applyFont="1" applyAlignment="1">
      <alignment vertical="top" wrapText="1"/>
    </xf>
    <xf numFmtId="0" fontId="2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14" fillId="0" borderId="0" xfId="0" applyNumberFormat="1" applyFont="1"/>
    <xf numFmtId="2" fontId="15" fillId="0" borderId="0" xfId="0" applyNumberFormat="1" applyFont="1"/>
    <xf numFmtId="0" fontId="1" fillId="3" borderId="0" xfId="0" applyFont="1" applyFill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9"/>
  <sheetViews>
    <sheetView tabSelected="1" workbookViewId="0">
      <selection activeCell="G96" sqref="G96"/>
    </sheetView>
  </sheetViews>
  <sheetFormatPr defaultRowHeight="14.4" x14ac:dyDescent="0.3"/>
  <cols>
    <col min="1" max="1" width="5.77734375" customWidth="1"/>
    <col min="2" max="2" width="10.6640625" customWidth="1"/>
    <col min="3" max="3" width="10.44140625" customWidth="1"/>
    <col min="4" max="4" width="11.6640625" customWidth="1"/>
    <col min="5" max="5" width="14.109375" customWidth="1"/>
    <col min="6" max="6" width="26.88671875" customWidth="1"/>
    <col min="7" max="7" width="22.77734375" customWidth="1"/>
    <col min="8" max="8" width="20.77734375" customWidth="1"/>
    <col min="9" max="9" width="11.33203125" customWidth="1"/>
    <col min="10" max="10" width="12.109375" bestFit="1" customWidth="1"/>
    <col min="11" max="11" width="10.33203125" customWidth="1"/>
    <col min="12" max="12" width="28.33203125" customWidth="1"/>
    <col min="14" max="14" width="11.44140625" bestFit="1" customWidth="1"/>
  </cols>
  <sheetData>
    <row r="2" spans="1:25" s="1" customFormat="1" ht="19.8" x14ac:dyDescent="0.3">
      <c r="F2" s="5" t="s">
        <v>49</v>
      </c>
      <c r="I2" s="5"/>
      <c r="J2" s="5"/>
      <c r="K2" s="5"/>
      <c r="L2" s="5"/>
      <c r="M2" s="5"/>
    </row>
    <row r="3" spans="1:25" s="1" customFormat="1" ht="27.6" customHeight="1" x14ac:dyDescent="0.25">
      <c r="G3" s="28" t="s">
        <v>42</v>
      </c>
      <c r="H3" s="116" t="s">
        <v>43</v>
      </c>
      <c r="I3" s="116"/>
      <c r="J3" s="7"/>
      <c r="K3" s="7"/>
      <c r="L3" s="16" t="str">
        <f>F6</f>
        <v>Affidamento diretto</v>
      </c>
      <c r="M3" s="7"/>
      <c r="N3" s="7"/>
    </row>
    <row r="4" spans="1:25" s="1" customFormat="1" ht="13.8" x14ac:dyDescent="0.25">
      <c r="G4" s="7"/>
      <c r="H4" s="7"/>
      <c r="I4" s="7"/>
      <c r="J4" s="7"/>
      <c r="K4" s="7"/>
      <c r="L4" s="7"/>
      <c r="M4" s="7"/>
      <c r="N4" s="7"/>
    </row>
    <row r="5" spans="1:25" s="1" customFormat="1" ht="13.8" x14ac:dyDescent="0.25">
      <c r="A5" s="3" t="s">
        <v>0</v>
      </c>
      <c r="B5" s="3" t="s">
        <v>3</v>
      </c>
      <c r="C5" s="3" t="s">
        <v>13</v>
      </c>
      <c r="D5" s="3" t="s">
        <v>10</v>
      </c>
      <c r="E5" s="3" t="s">
        <v>11</v>
      </c>
      <c r="F5" s="8" t="s">
        <v>1</v>
      </c>
      <c r="G5" s="8" t="s">
        <v>2</v>
      </c>
      <c r="H5" s="8" t="s">
        <v>4</v>
      </c>
      <c r="I5" s="4" t="s">
        <v>5</v>
      </c>
      <c r="J5" s="3" t="s">
        <v>6</v>
      </c>
      <c r="K5" s="3" t="s">
        <v>9</v>
      </c>
      <c r="L5" s="3" t="s">
        <v>7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59" customFormat="1" ht="50.4" customHeight="1" x14ac:dyDescent="0.2">
      <c r="A6" s="53" t="s">
        <v>15</v>
      </c>
      <c r="B6" s="54">
        <v>43832</v>
      </c>
      <c r="C6" s="54" t="s">
        <v>64</v>
      </c>
      <c r="D6" s="55" t="s">
        <v>16</v>
      </c>
      <c r="E6" s="11" t="s">
        <v>65</v>
      </c>
      <c r="F6" s="15" t="s">
        <v>8</v>
      </c>
      <c r="G6" s="67" t="s">
        <v>47</v>
      </c>
      <c r="H6" s="56" t="s">
        <v>48</v>
      </c>
      <c r="I6" s="57">
        <v>400</v>
      </c>
      <c r="J6" s="58">
        <f>ROUND(I6*0/100,2)</f>
        <v>0</v>
      </c>
      <c r="K6" s="58">
        <f t="shared" ref="K6" si="0">I6+J6</f>
        <v>400</v>
      </c>
      <c r="L6" s="55" t="s">
        <v>12</v>
      </c>
    </row>
    <row r="7" spans="1:25" s="2" customFormat="1" ht="25.2" x14ac:dyDescent="0.2">
      <c r="A7" s="27" t="s">
        <v>19</v>
      </c>
      <c r="B7" s="12">
        <v>43832</v>
      </c>
      <c r="C7" s="11" t="s">
        <v>66</v>
      </c>
      <c r="D7" s="11" t="s">
        <v>16</v>
      </c>
      <c r="E7" s="11" t="s">
        <v>67</v>
      </c>
      <c r="F7" s="15" t="s">
        <v>8</v>
      </c>
      <c r="G7" s="6" t="s">
        <v>36</v>
      </c>
      <c r="H7" s="6" t="s">
        <v>50</v>
      </c>
      <c r="I7" s="13">
        <v>581.82000000000005</v>
      </c>
      <c r="J7" s="14">
        <f>ROUND(I7*10/100,2)</f>
        <v>58.18</v>
      </c>
      <c r="K7" s="14">
        <f t="shared" ref="K7:K31" si="1">I7+J7</f>
        <v>640</v>
      </c>
      <c r="L7" s="23"/>
    </row>
    <row r="8" spans="1:25" s="2" customFormat="1" ht="25.2" customHeight="1" x14ac:dyDescent="0.2">
      <c r="A8" s="34" t="s">
        <v>33</v>
      </c>
      <c r="B8" s="30">
        <v>43832</v>
      </c>
      <c r="C8" s="31" t="s">
        <v>69</v>
      </c>
      <c r="D8" s="31" t="s">
        <v>16</v>
      </c>
      <c r="E8" s="11" t="s">
        <v>68</v>
      </c>
      <c r="F8" s="15" t="s">
        <v>8</v>
      </c>
      <c r="G8" s="29" t="s">
        <v>51</v>
      </c>
      <c r="H8" s="21" t="s">
        <v>52</v>
      </c>
      <c r="I8" s="19">
        <v>901</v>
      </c>
      <c r="J8" s="14">
        <f>ROUND(I8*0/100,2)</f>
        <v>0</v>
      </c>
      <c r="K8" s="14">
        <f t="shared" ref="K8:K10" si="2">I8+J8</f>
        <v>901</v>
      </c>
      <c r="L8" s="55" t="s">
        <v>12</v>
      </c>
    </row>
    <row r="9" spans="1:25" s="2" customFormat="1" ht="25.2" customHeight="1" x14ac:dyDescent="0.2">
      <c r="A9" s="34" t="s">
        <v>20</v>
      </c>
      <c r="B9" s="33">
        <v>43832</v>
      </c>
      <c r="C9" s="73">
        <v>43983</v>
      </c>
      <c r="D9" s="32" t="s">
        <v>16</v>
      </c>
      <c r="E9" s="11" t="s">
        <v>70</v>
      </c>
      <c r="F9" s="15" t="s">
        <v>8</v>
      </c>
      <c r="G9" s="6" t="s">
        <v>34</v>
      </c>
      <c r="H9" s="21" t="s">
        <v>53</v>
      </c>
      <c r="I9" s="19">
        <v>973.77</v>
      </c>
      <c r="J9" s="14">
        <f>ROUND(I9*22/100,2)</f>
        <v>214.23</v>
      </c>
      <c r="K9" s="14">
        <f t="shared" si="2"/>
        <v>1188</v>
      </c>
      <c r="L9" s="23"/>
    </row>
    <row r="10" spans="1:25" s="2" customFormat="1" ht="25.2" customHeight="1" x14ac:dyDescent="0.2">
      <c r="A10" s="34" t="s">
        <v>21</v>
      </c>
      <c r="B10" s="37">
        <v>43837</v>
      </c>
      <c r="C10" s="68" t="s">
        <v>54</v>
      </c>
      <c r="D10" s="68" t="s">
        <v>16</v>
      </c>
      <c r="E10" s="11" t="s">
        <v>94</v>
      </c>
      <c r="F10" s="15" t="s">
        <v>8</v>
      </c>
      <c r="G10" s="6" t="s">
        <v>80</v>
      </c>
      <c r="H10" s="21" t="s">
        <v>55</v>
      </c>
      <c r="I10" s="19">
        <v>156</v>
      </c>
      <c r="J10" s="14">
        <f>ROUND(I10*0/100,2)</f>
        <v>0</v>
      </c>
      <c r="K10" s="14">
        <f t="shared" si="2"/>
        <v>156</v>
      </c>
      <c r="L10" s="55" t="s">
        <v>78</v>
      </c>
    </row>
    <row r="11" spans="1:25" s="2" customFormat="1" ht="25.2" customHeight="1" x14ac:dyDescent="0.2">
      <c r="A11" s="34" t="s">
        <v>22</v>
      </c>
      <c r="B11" s="12">
        <v>43838</v>
      </c>
      <c r="C11" s="11" t="s">
        <v>63</v>
      </c>
      <c r="D11" s="11" t="s">
        <v>16</v>
      </c>
      <c r="E11" s="11" t="s">
        <v>77</v>
      </c>
      <c r="F11" s="15" t="s">
        <v>8</v>
      </c>
      <c r="G11" s="9" t="s">
        <v>46</v>
      </c>
      <c r="H11" s="56" t="s">
        <v>17</v>
      </c>
      <c r="I11" s="13">
        <v>1200</v>
      </c>
      <c r="J11" s="14">
        <f>ROUND(I11*0/100,2)</f>
        <v>0</v>
      </c>
      <c r="K11" s="14">
        <f>I11+J11</f>
        <v>1200</v>
      </c>
      <c r="L11" s="55" t="s">
        <v>78</v>
      </c>
    </row>
    <row r="12" spans="1:25" s="2" customFormat="1" ht="37.799999999999997" x14ac:dyDescent="0.2">
      <c r="A12" s="34" t="s">
        <v>23</v>
      </c>
      <c r="B12" s="12">
        <v>43838</v>
      </c>
      <c r="C12" s="11" t="s">
        <v>72</v>
      </c>
      <c r="D12" s="11" t="s">
        <v>16</v>
      </c>
      <c r="E12" s="11" t="s">
        <v>79</v>
      </c>
      <c r="F12" s="15" t="s">
        <v>8</v>
      </c>
      <c r="G12" s="67" t="s">
        <v>73</v>
      </c>
      <c r="H12" s="56" t="s">
        <v>71</v>
      </c>
      <c r="I12" s="13">
        <v>170</v>
      </c>
      <c r="J12" s="14">
        <f>ROUND(I12*22/100,2)</f>
        <v>37.4</v>
      </c>
      <c r="K12" s="14">
        <f t="shared" ref="K12" si="3">I12+J12</f>
        <v>207.4</v>
      </c>
      <c r="L12" s="55"/>
    </row>
    <row r="13" spans="1:25" s="2" customFormat="1" ht="63" x14ac:dyDescent="0.2">
      <c r="A13" s="34" t="s">
        <v>24</v>
      </c>
      <c r="B13" s="12">
        <v>43838</v>
      </c>
      <c r="C13" s="11" t="s">
        <v>85</v>
      </c>
      <c r="D13" s="11" t="s">
        <v>16</v>
      </c>
      <c r="E13" s="74" t="s">
        <v>86</v>
      </c>
      <c r="F13" s="15" t="s">
        <v>8</v>
      </c>
      <c r="G13" s="6" t="s">
        <v>74</v>
      </c>
      <c r="H13" s="6" t="s">
        <v>75</v>
      </c>
      <c r="I13" s="13">
        <v>500</v>
      </c>
      <c r="J13" s="14">
        <f t="shared" ref="J13" si="4">ROUND(I13*22/100,2)</f>
        <v>110</v>
      </c>
      <c r="K13" s="14">
        <f t="shared" si="1"/>
        <v>610</v>
      </c>
      <c r="L13" s="6" t="s">
        <v>76</v>
      </c>
    </row>
    <row r="14" spans="1:25" s="2" customFormat="1" ht="37.799999999999997" x14ac:dyDescent="0.2">
      <c r="A14" s="34" t="s">
        <v>25</v>
      </c>
      <c r="B14" s="12">
        <v>43839</v>
      </c>
      <c r="C14" s="11" t="s">
        <v>81</v>
      </c>
      <c r="D14" s="11" t="s">
        <v>16</v>
      </c>
      <c r="E14" s="11" t="s">
        <v>82</v>
      </c>
      <c r="F14" s="15" t="s">
        <v>8</v>
      </c>
      <c r="G14" s="67" t="s">
        <v>83</v>
      </c>
      <c r="H14" s="21" t="s">
        <v>84</v>
      </c>
      <c r="I14" s="13">
        <v>810</v>
      </c>
      <c r="J14" s="14">
        <f>ROUND(I14*0/100,2)</f>
        <v>0</v>
      </c>
      <c r="K14" s="14">
        <f t="shared" si="1"/>
        <v>810</v>
      </c>
      <c r="L14" s="55" t="s">
        <v>78</v>
      </c>
    </row>
    <row r="15" spans="1:25" s="2" customFormat="1" ht="63" x14ac:dyDescent="0.2">
      <c r="A15" s="34" t="s">
        <v>26</v>
      </c>
      <c r="B15" s="12">
        <v>43840</v>
      </c>
      <c r="C15" s="11" t="s">
        <v>90</v>
      </c>
      <c r="D15" s="11" t="s">
        <v>16</v>
      </c>
      <c r="E15" s="75" t="s">
        <v>91</v>
      </c>
      <c r="F15" s="71" t="s">
        <v>8</v>
      </c>
      <c r="G15" s="67" t="s">
        <v>87</v>
      </c>
      <c r="H15" s="56" t="s">
        <v>88</v>
      </c>
      <c r="I15" s="13">
        <v>1926</v>
      </c>
      <c r="J15" s="14">
        <f>ROUND(I15*5/100,2)</f>
        <v>96.3</v>
      </c>
      <c r="K15" s="14">
        <f t="shared" si="1"/>
        <v>2022.3</v>
      </c>
      <c r="L15" s="55"/>
    </row>
    <row r="16" spans="1:25" s="2" customFormat="1" ht="50.4" x14ac:dyDescent="0.2">
      <c r="A16" s="34" t="s">
        <v>27</v>
      </c>
      <c r="B16" s="12">
        <v>43840</v>
      </c>
      <c r="C16" s="11" t="s">
        <v>92</v>
      </c>
      <c r="D16" s="11" t="s">
        <v>16</v>
      </c>
      <c r="E16" s="75" t="s">
        <v>93</v>
      </c>
      <c r="F16" s="71" t="s">
        <v>8</v>
      </c>
      <c r="G16" s="67" t="s">
        <v>89</v>
      </c>
      <c r="H16" s="56" t="s">
        <v>88</v>
      </c>
      <c r="I16" s="11">
        <v>3363</v>
      </c>
      <c r="J16" s="14">
        <f>ROUND(I16*5/100,2)</f>
        <v>168.15</v>
      </c>
      <c r="K16" s="11">
        <f t="shared" si="1"/>
        <v>3531.15</v>
      </c>
      <c r="L16" s="20"/>
    </row>
    <row r="17" spans="1:12" s="2" customFormat="1" ht="37.799999999999997" x14ac:dyDescent="0.2">
      <c r="A17" s="34" t="s">
        <v>28</v>
      </c>
      <c r="B17" s="69">
        <v>43841</v>
      </c>
      <c r="C17" s="69" t="s">
        <v>95</v>
      </c>
      <c r="D17" s="70" t="s">
        <v>16</v>
      </c>
      <c r="E17" s="11" t="s">
        <v>16</v>
      </c>
      <c r="F17" s="35" t="s">
        <v>35</v>
      </c>
      <c r="G17" s="60" t="s">
        <v>96</v>
      </c>
      <c r="H17" s="60" t="s">
        <v>104</v>
      </c>
      <c r="I17" s="52">
        <v>696.68</v>
      </c>
      <c r="J17" s="72">
        <v>0</v>
      </c>
      <c r="K17" s="72">
        <f t="shared" si="1"/>
        <v>696.68</v>
      </c>
      <c r="L17" s="23" t="s">
        <v>18</v>
      </c>
    </row>
    <row r="18" spans="1:12" s="2" customFormat="1" ht="50.4" x14ac:dyDescent="0.2">
      <c r="A18" s="34" t="s">
        <v>29</v>
      </c>
      <c r="B18" s="12">
        <v>43843</v>
      </c>
      <c r="C18" s="12" t="s">
        <v>102</v>
      </c>
      <c r="D18" s="11" t="s">
        <v>16</v>
      </c>
      <c r="E18" s="11" t="s">
        <v>101</v>
      </c>
      <c r="F18" s="35" t="s">
        <v>45</v>
      </c>
      <c r="G18" s="6" t="s">
        <v>97</v>
      </c>
      <c r="H18" s="6" t="s">
        <v>98</v>
      </c>
      <c r="I18" s="13">
        <f>800+100</f>
        <v>900</v>
      </c>
      <c r="J18" s="14">
        <f>ROUND(I18*0/100,2)</f>
        <v>0</v>
      </c>
      <c r="K18" s="14">
        <f t="shared" si="1"/>
        <v>900</v>
      </c>
      <c r="L18" s="55" t="s">
        <v>78</v>
      </c>
    </row>
    <row r="19" spans="1:12" s="2" customFormat="1" ht="37.799999999999997" x14ac:dyDescent="0.2">
      <c r="A19" s="34" t="s">
        <v>30</v>
      </c>
      <c r="B19" s="12">
        <v>43843</v>
      </c>
      <c r="C19" s="17" t="s">
        <v>103</v>
      </c>
      <c r="D19" s="11" t="s">
        <v>16</v>
      </c>
      <c r="E19" s="11" t="s">
        <v>16</v>
      </c>
      <c r="F19" s="35" t="s">
        <v>35</v>
      </c>
      <c r="G19" s="6" t="s">
        <v>99</v>
      </c>
      <c r="H19" s="11" t="s">
        <v>100</v>
      </c>
      <c r="I19" s="13">
        <v>557.34</v>
      </c>
      <c r="J19" s="14">
        <f>ROUND(I19*0/100,2)</f>
        <v>0</v>
      </c>
      <c r="K19" s="14">
        <f t="shared" ref="K19:K21" si="5">I19+J19</f>
        <v>557.34</v>
      </c>
      <c r="L19" s="23" t="s">
        <v>18</v>
      </c>
    </row>
    <row r="20" spans="1:12" s="2" customFormat="1" ht="37.799999999999997" x14ac:dyDescent="0.2">
      <c r="A20" s="34" t="s">
        <v>31</v>
      </c>
      <c r="B20" s="12">
        <v>43850</v>
      </c>
      <c r="C20" s="11" t="s">
        <v>105</v>
      </c>
      <c r="D20" s="11" t="s">
        <v>16</v>
      </c>
      <c r="E20" s="11" t="s">
        <v>109</v>
      </c>
      <c r="F20" s="15" t="s">
        <v>8</v>
      </c>
      <c r="G20" s="6" t="s">
        <v>107</v>
      </c>
      <c r="H20" s="6" t="s">
        <v>106</v>
      </c>
      <c r="I20" s="13">
        <v>950</v>
      </c>
      <c r="J20" s="14">
        <f>ROUND(I20*22/100,2)</f>
        <v>209</v>
      </c>
      <c r="K20" s="14">
        <f t="shared" si="5"/>
        <v>1159</v>
      </c>
      <c r="L20" s="23"/>
    </row>
    <row r="21" spans="1:12" s="2" customFormat="1" ht="37.799999999999997" x14ac:dyDescent="0.2">
      <c r="A21" s="34" t="s">
        <v>32</v>
      </c>
      <c r="B21" s="12">
        <v>43858</v>
      </c>
      <c r="C21" s="11" t="s">
        <v>110</v>
      </c>
      <c r="D21" s="11" t="s">
        <v>16</v>
      </c>
      <c r="E21" s="11" t="s">
        <v>119</v>
      </c>
      <c r="F21" s="15" t="s">
        <v>8</v>
      </c>
      <c r="G21" s="6" t="s">
        <v>111</v>
      </c>
      <c r="H21" s="6" t="s">
        <v>115</v>
      </c>
      <c r="I21" s="13">
        <v>208</v>
      </c>
      <c r="J21" s="14">
        <f>ROUND(I21*0/100,2)</f>
        <v>0</v>
      </c>
      <c r="K21" s="14">
        <f t="shared" si="5"/>
        <v>208</v>
      </c>
      <c r="L21" s="23"/>
    </row>
    <row r="22" spans="1:12" s="2" customFormat="1" ht="37.799999999999997" x14ac:dyDescent="0.2">
      <c r="A22" s="34" t="s">
        <v>37</v>
      </c>
      <c r="B22" s="12">
        <v>43858</v>
      </c>
      <c r="C22" s="11" t="s">
        <v>112</v>
      </c>
      <c r="D22" s="11" t="s">
        <v>16</v>
      </c>
      <c r="E22" s="18" t="s">
        <v>135</v>
      </c>
      <c r="F22" s="15" t="s">
        <v>8</v>
      </c>
      <c r="G22" s="6" t="s">
        <v>113</v>
      </c>
      <c r="H22" s="6" t="s">
        <v>114</v>
      </c>
      <c r="I22" s="13">
        <v>375.45</v>
      </c>
      <c r="J22" s="14">
        <f>ROUND(I22*10/100,2)</f>
        <v>37.549999999999997</v>
      </c>
      <c r="K22" s="14">
        <f t="shared" si="1"/>
        <v>413</v>
      </c>
      <c r="L22" s="23"/>
    </row>
    <row r="23" spans="1:12" s="2" customFormat="1" ht="37.799999999999997" x14ac:dyDescent="0.2">
      <c r="A23" s="27" t="s">
        <v>38</v>
      </c>
      <c r="B23" s="12" t="s">
        <v>118</v>
      </c>
      <c r="C23" s="11" t="s">
        <v>117</v>
      </c>
      <c r="D23" s="11" t="s">
        <v>16</v>
      </c>
      <c r="E23" s="11" t="s">
        <v>120</v>
      </c>
      <c r="F23" s="15" t="s">
        <v>8</v>
      </c>
      <c r="G23" s="6" t="s">
        <v>111</v>
      </c>
      <c r="H23" s="6" t="s">
        <v>116</v>
      </c>
      <c r="I23" s="13">
        <v>200</v>
      </c>
      <c r="J23" s="14">
        <f>ROUND(I23*0/100,2)</f>
        <v>0</v>
      </c>
      <c r="K23" s="14">
        <f t="shared" si="1"/>
        <v>200</v>
      </c>
      <c r="L23" s="23"/>
    </row>
    <row r="24" spans="1:12" s="2" customFormat="1" ht="37.799999999999997" x14ac:dyDescent="0.2">
      <c r="A24" s="34" t="s">
        <v>39</v>
      </c>
      <c r="B24" s="12">
        <v>43864</v>
      </c>
      <c r="C24" s="11" t="s">
        <v>121</v>
      </c>
      <c r="D24" s="11" t="s">
        <v>16</v>
      </c>
      <c r="E24" s="11" t="s">
        <v>125</v>
      </c>
      <c r="F24" s="15" t="s">
        <v>8</v>
      </c>
      <c r="G24" s="6" t="s">
        <v>123</v>
      </c>
      <c r="H24" s="6" t="s">
        <v>122</v>
      </c>
      <c r="I24" s="13">
        <v>880</v>
      </c>
      <c r="J24" s="14">
        <f>ROUND(I24*0/100,2)</f>
        <v>0</v>
      </c>
      <c r="K24" s="14">
        <f t="shared" ref="K24:K25" si="6">I24+J24</f>
        <v>880</v>
      </c>
      <c r="L24" s="23"/>
    </row>
    <row r="25" spans="1:12" s="2" customFormat="1" ht="37.799999999999997" x14ac:dyDescent="0.2">
      <c r="A25" s="34" t="s">
        <v>40</v>
      </c>
      <c r="B25" s="12">
        <v>43864</v>
      </c>
      <c r="C25" s="11" t="s">
        <v>126</v>
      </c>
      <c r="D25" s="11" t="s">
        <v>16</v>
      </c>
      <c r="E25" s="11" t="s">
        <v>128</v>
      </c>
      <c r="F25" s="15" t="s">
        <v>127</v>
      </c>
      <c r="G25" s="6" t="s">
        <v>129</v>
      </c>
      <c r="H25" s="6" t="s">
        <v>124</v>
      </c>
      <c r="I25" s="13">
        <v>2000</v>
      </c>
      <c r="J25" s="14">
        <f>ROUND(I25*22/100,2)</f>
        <v>440</v>
      </c>
      <c r="K25" s="14">
        <f t="shared" si="6"/>
        <v>2440</v>
      </c>
      <c r="L25" s="11"/>
    </row>
    <row r="26" spans="1:12" s="2" customFormat="1" ht="37.799999999999997" x14ac:dyDescent="0.2">
      <c r="A26" s="34" t="s">
        <v>56</v>
      </c>
      <c r="B26" s="12">
        <v>43865</v>
      </c>
      <c r="C26" s="11" t="s">
        <v>130</v>
      </c>
      <c r="D26" s="11" t="s">
        <v>16</v>
      </c>
      <c r="E26" s="11" t="s">
        <v>131</v>
      </c>
      <c r="F26" s="22" t="s">
        <v>41</v>
      </c>
      <c r="G26" s="6" t="s">
        <v>108</v>
      </c>
      <c r="H26" s="6" t="s">
        <v>157</v>
      </c>
      <c r="I26" s="13">
        <v>3800</v>
      </c>
      <c r="J26" s="14">
        <f>ROUND(I26*22/100,2)</f>
        <v>836</v>
      </c>
      <c r="K26" s="14">
        <f t="shared" ref="K26" si="7">I26+J26</f>
        <v>4636</v>
      </c>
      <c r="L26" s="11"/>
    </row>
    <row r="27" spans="1:12" s="2" customFormat="1" ht="25.2" x14ac:dyDescent="0.2">
      <c r="A27" s="34" t="s">
        <v>57</v>
      </c>
      <c r="B27" s="12">
        <v>43871</v>
      </c>
      <c r="C27" s="11" t="s">
        <v>132</v>
      </c>
      <c r="D27" s="11" t="s">
        <v>16</v>
      </c>
      <c r="E27" s="6" t="s">
        <v>139</v>
      </c>
      <c r="F27" s="15" t="s">
        <v>8</v>
      </c>
      <c r="G27" s="6" t="s">
        <v>133</v>
      </c>
      <c r="H27" s="6" t="s">
        <v>134</v>
      </c>
      <c r="I27" s="13">
        <v>264</v>
      </c>
      <c r="J27" s="14">
        <f>ROUND(I27*0/100,2)</f>
        <v>0</v>
      </c>
      <c r="K27" s="14">
        <f t="shared" si="1"/>
        <v>264</v>
      </c>
      <c r="L27" s="55" t="s">
        <v>78</v>
      </c>
    </row>
    <row r="28" spans="1:12" s="2" customFormat="1" ht="25.2" x14ac:dyDescent="0.2">
      <c r="A28" s="34" t="s">
        <v>58</v>
      </c>
      <c r="B28" s="12">
        <v>43872</v>
      </c>
      <c r="C28" s="11" t="s">
        <v>136</v>
      </c>
      <c r="D28" s="11" t="s">
        <v>16</v>
      </c>
      <c r="E28" s="20" t="s">
        <v>140</v>
      </c>
      <c r="F28" s="15" t="s">
        <v>8</v>
      </c>
      <c r="G28" s="6" t="s">
        <v>137</v>
      </c>
      <c r="H28" s="6" t="s">
        <v>138</v>
      </c>
      <c r="I28" s="13">
        <v>2211.29</v>
      </c>
      <c r="J28" s="14">
        <f>ROUND(I28*22/100,2)</f>
        <v>486.48</v>
      </c>
      <c r="K28" s="14">
        <f t="shared" si="1"/>
        <v>2697.77</v>
      </c>
      <c r="L28" s="6"/>
    </row>
    <row r="29" spans="1:12" s="2" customFormat="1" ht="37.799999999999997" x14ac:dyDescent="0.2">
      <c r="A29" s="34" t="s">
        <v>59</v>
      </c>
      <c r="B29" s="12">
        <v>43878</v>
      </c>
      <c r="C29" s="11" t="s">
        <v>141</v>
      </c>
      <c r="D29" s="11" t="s">
        <v>16</v>
      </c>
      <c r="E29" s="20" t="s">
        <v>147</v>
      </c>
      <c r="F29" s="15" t="s">
        <v>8</v>
      </c>
      <c r="G29" s="6" t="s">
        <v>142</v>
      </c>
      <c r="H29" s="25" t="s">
        <v>148</v>
      </c>
      <c r="I29" s="13">
        <v>1191</v>
      </c>
      <c r="J29" s="14">
        <f t="shared" ref="J29:J53" si="8">ROUND(I29*22/100,2)</f>
        <v>262.02</v>
      </c>
      <c r="K29" s="14">
        <f t="shared" si="1"/>
        <v>1453.02</v>
      </c>
      <c r="L29" s="24"/>
    </row>
    <row r="30" spans="1:12" s="2" customFormat="1" ht="25.2" x14ac:dyDescent="0.2">
      <c r="A30" s="34" t="s">
        <v>60</v>
      </c>
      <c r="B30" s="12">
        <v>43878</v>
      </c>
      <c r="C30" s="11" t="s">
        <v>144</v>
      </c>
      <c r="D30" s="11" t="s">
        <v>16</v>
      </c>
      <c r="E30" s="20" t="s">
        <v>143</v>
      </c>
      <c r="F30" s="15" t="s">
        <v>8</v>
      </c>
      <c r="G30" s="25" t="s">
        <v>145</v>
      </c>
      <c r="H30" s="25" t="s">
        <v>146</v>
      </c>
      <c r="I30" s="13">
        <v>7.38</v>
      </c>
      <c r="J30" s="14">
        <f>ROUND(I30*22/100,2)</f>
        <v>1.62</v>
      </c>
      <c r="K30" s="14">
        <f t="shared" si="1"/>
        <v>9</v>
      </c>
      <c r="L30" s="6"/>
    </row>
    <row r="31" spans="1:12" s="2" customFormat="1" ht="25.2" x14ac:dyDescent="0.2">
      <c r="A31" s="34" t="s">
        <v>61</v>
      </c>
      <c r="B31" s="12">
        <v>43880</v>
      </c>
      <c r="C31" s="11" t="s">
        <v>149</v>
      </c>
      <c r="D31" s="11" t="s">
        <v>16</v>
      </c>
      <c r="E31" s="11" t="s">
        <v>150</v>
      </c>
      <c r="F31" s="15" t="s">
        <v>127</v>
      </c>
      <c r="G31" s="6" t="s">
        <v>151</v>
      </c>
      <c r="H31" s="6" t="s">
        <v>152</v>
      </c>
      <c r="I31" s="13">
        <v>171.05</v>
      </c>
      <c r="J31" s="14">
        <f t="shared" si="8"/>
        <v>37.630000000000003</v>
      </c>
      <c r="K31" s="14">
        <f t="shared" si="1"/>
        <v>208.68</v>
      </c>
      <c r="L31" s="6" t="s">
        <v>187</v>
      </c>
    </row>
    <row r="32" spans="1:12" s="2" customFormat="1" ht="37.799999999999997" x14ac:dyDescent="0.2">
      <c r="A32" s="34" t="s">
        <v>62</v>
      </c>
      <c r="B32" s="12">
        <v>43907</v>
      </c>
      <c r="C32" s="11" t="s">
        <v>154</v>
      </c>
      <c r="D32" s="11" t="s">
        <v>16</v>
      </c>
      <c r="E32" s="11" t="s">
        <v>156</v>
      </c>
      <c r="F32" s="15" t="s">
        <v>8</v>
      </c>
      <c r="G32" s="6" t="s">
        <v>155</v>
      </c>
      <c r="H32" s="6" t="s">
        <v>153</v>
      </c>
      <c r="I32" s="79">
        <v>4.4999999999999997E-3</v>
      </c>
      <c r="J32" s="14">
        <f t="shared" si="8"/>
        <v>0</v>
      </c>
      <c r="K32" s="80">
        <f t="shared" ref="K32:K74" si="9">I32+J32</f>
        <v>4.4999999999999997E-3</v>
      </c>
      <c r="L32" s="6"/>
    </row>
    <row r="33" spans="1:12" s="2" customFormat="1" ht="39" customHeight="1" x14ac:dyDescent="0.2">
      <c r="A33" s="11">
        <v>28</v>
      </c>
      <c r="B33" s="12">
        <v>43910</v>
      </c>
      <c r="C33" s="11" t="s">
        <v>159</v>
      </c>
      <c r="D33" s="11" t="s">
        <v>16</v>
      </c>
      <c r="E33" s="82" t="s">
        <v>166</v>
      </c>
      <c r="F33" s="15" t="s">
        <v>127</v>
      </c>
      <c r="G33" s="6" t="s">
        <v>158</v>
      </c>
      <c r="H33" s="6" t="s">
        <v>124</v>
      </c>
      <c r="I33" s="14">
        <v>450</v>
      </c>
      <c r="J33" s="14">
        <f t="shared" si="8"/>
        <v>99</v>
      </c>
      <c r="K33" s="14">
        <f t="shared" si="9"/>
        <v>549</v>
      </c>
      <c r="L33" s="6"/>
    </row>
    <row r="34" spans="1:12" s="2" customFormat="1" ht="25.2" x14ac:dyDescent="0.2">
      <c r="A34" s="78">
        <v>29</v>
      </c>
      <c r="B34" s="77">
        <v>43921</v>
      </c>
      <c r="C34" s="78" t="s">
        <v>164</v>
      </c>
      <c r="D34" s="78" t="s">
        <v>16</v>
      </c>
      <c r="E34" s="2" t="s">
        <v>167</v>
      </c>
      <c r="F34" s="15" t="s">
        <v>8</v>
      </c>
      <c r="G34" s="60" t="s">
        <v>160</v>
      </c>
      <c r="H34" s="76" t="s">
        <v>161</v>
      </c>
      <c r="I34" s="81">
        <v>60</v>
      </c>
      <c r="J34" s="14">
        <f t="shared" si="8"/>
        <v>13.2</v>
      </c>
      <c r="K34" s="72">
        <f t="shared" si="9"/>
        <v>73.2</v>
      </c>
      <c r="L34" s="38"/>
    </row>
    <row r="35" spans="1:12" s="2" customFormat="1" ht="12.6" x14ac:dyDescent="0.2">
      <c r="A35" s="11">
        <v>30</v>
      </c>
      <c r="B35" s="12">
        <v>43921</v>
      </c>
      <c r="C35" s="18" t="s">
        <v>165</v>
      </c>
      <c r="D35" s="11" t="s">
        <v>16</v>
      </c>
      <c r="E35" s="11" t="s">
        <v>16</v>
      </c>
      <c r="F35" s="15" t="s">
        <v>8</v>
      </c>
      <c r="G35" s="6" t="s">
        <v>163</v>
      </c>
      <c r="H35" s="6" t="s">
        <v>162</v>
      </c>
      <c r="I35" s="13">
        <v>1839.76</v>
      </c>
      <c r="J35" s="14">
        <f>ROUND(I35*0/100,2)</f>
        <v>0</v>
      </c>
      <c r="K35" s="14">
        <f t="shared" si="9"/>
        <v>1839.76</v>
      </c>
      <c r="L35" s="23" t="s">
        <v>18</v>
      </c>
    </row>
    <row r="36" spans="1:12" s="2" customFormat="1" ht="39" customHeight="1" x14ac:dyDescent="0.2">
      <c r="A36" s="11">
        <v>31</v>
      </c>
      <c r="B36" s="12">
        <v>43930</v>
      </c>
      <c r="C36" s="11" t="s">
        <v>168</v>
      </c>
      <c r="D36" s="6" t="s">
        <v>16</v>
      </c>
      <c r="E36" s="83" t="s">
        <v>169</v>
      </c>
      <c r="F36" s="15" t="s">
        <v>8</v>
      </c>
      <c r="G36" s="6" t="s">
        <v>170</v>
      </c>
      <c r="H36" s="84" t="s">
        <v>171</v>
      </c>
      <c r="I36" s="13">
        <v>1520</v>
      </c>
      <c r="J36" s="14">
        <f>ROUND(I36*22/100,2)</f>
        <v>334.4</v>
      </c>
      <c r="K36" s="14">
        <f t="shared" si="9"/>
        <v>1854.4</v>
      </c>
      <c r="L36" s="6"/>
    </row>
    <row r="37" spans="1:12" s="2" customFormat="1" ht="25.2" x14ac:dyDescent="0.2">
      <c r="A37" s="11">
        <v>32</v>
      </c>
      <c r="B37" s="12">
        <v>43935</v>
      </c>
      <c r="C37" s="11" t="s">
        <v>173</v>
      </c>
      <c r="D37" s="6" t="s">
        <v>176</v>
      </c>
      <c r="E37" s="11" t="s">
        <v>198</v>
      </c>
      <c r="F37" s="15" t="s">
        <v>172</v>
      </c>
      <c r="G37" s="6" t="s">
        <v>175</v>
      </c>
      <c r="H37" s="6" t="s">
        <v>174</v>
      </c>
      <c r="I37" s="13">
        <v>9760</v>
      </c>
      <c r="J37" s="14">
        <f>ROUND(I37*22/100,2)</f>
        <v>2147.1999999999998</v>
      </c>
      <c r="K37" s="14">
        <f t="shared" si="9"/>
        <v>11907.2</v>
      </c>
      <c r="L37" s="6"/>
    </row>
    <row r="38" spans="1:12" s="2" customFormat="1" ht="37.799999999999997" x14ac:dyDescent="0.2">
      <c r="A38" s="11">
        <v>33</v>
      </c>
      <c r="B38" s="12">
        <v>43945</v>
      </c>
      <c r="C38" s="11" t="s">
        <v>178</v>
      </c>
      <c r="D38" s="6" t="s">
        <v>16</v>
      </c>
      <c r="E38" s="18" t="s">
        <v>193</v>
      </c>
      <c r="F38" s="15" t="s">
        <v>8</v>
      </c>
      <c r="G38" s="6" t="s">
        <v>170</v>
      </c>
      <c r="H38" s="6" t="s">
        <v>177</v>
      </c>
      <c r="I38" s="13">
        <v>797.66</v>
      </c>
      <c r="J38" s="14">
        <f>ROUND(I38*22/100,2)</f>
        <v>175.49</v>
      </c>
      <c r="K38" s="14">
        <f t="shared" si="9"/>
        <v>973.15</v>
      </c>
      <c r="L38" s="6" t="s">
        <v>190</v>
      </c>
    </row>
    <row r="39" spans="1:12" s="2" customFormat="1" ht="12.6" x14ac:dyDescent="0.2">
      <c r="A39" s="11">
        <v>34</v>
      </c>
      <c r="B39" s="12">
        <v>43948</v>
      </c>
      <c r="C39" s="11" t="s">
        <v>181</v>
      </c>
      <c r="D39" s="11" t="s">
        <v>16</v>
      </c>
      <c r="E39" s="39" t="s">
        <v>199</v>
      </c>
      <c r="F39" s="15" t="s">
        <v>8</v>
      </c>
      <c r="G39" s="6" t="s">
        <v>179</v>
      </c>
      <c r="H39" s="6" t="s">
        <v>180</v>
      </c>
      <c r="I39" s="13">
        <v>499.62</v>
      </c>
      <c r="J39" s="14">
        <f t="shared" si="8"/>
        <v>109.92</v>
      </c>
      <c r="K39" s="14">
        <f t="shared" si="9"/>
        <v>609.54</v>
      </c>
      <c r="L39" s="6"/>
    </row>
    <row r="40" spans="1:12" s="47" customFormat="1" ht="25.2" x14ac:dyDescent="0.2">
      <c r="A40" s="40">
        <v>35</v>
      </c>
      <c r="B40" s="41">
        <v>43950</v>
      </c>
      <c r="C40" s="40" t="s">
        <v>183</v>
      </c>
      <c r="D40" s="40" t="s">
        <v>16</v>
      </c>
      <c r="E40" s="42" t="s">
        <v>200</v>
      </c>
      <c r="F40" s="43" t="s">
        <v>8</v>
      </c>
      <c r="G40" s="44" t="s">
        <v>182</v>
      </c>
      <c r="H40" s="44" t="s">
        <v>185</v>
      </c>
      <c r="I40" s="45">
        <v>60</v>
      </c>
      <c r="J40" s="46">
        <f t="shared" si="8"/>
        <v>13.2</v>
      </c>
      <c r="K40" s="46">
        <f t="shared" si="9"/>
        <v>73.2</v>
      </c>
      <c r="L40" s="44"/>
    </row>
    <row r="41" spans="1:12" s="2" customFormat="1" ht="12.6" x14ac:dyDescent="0.2">
      <c r="A41" s="11">
        <v>36</v>
      </c>
      <c r="B41" s="12">
        <v>43955</v>
      </c>
      <c r="C41" s="11" t="s">
        <v>186</v>
      </c>
      <c r="D41" s="40" t="s">
        <v>16</v>
      </c>
      <c r="E41" s="11" t="s">
        <v>201</v>
      </c>
      <c r="F41" s="15" t="s">
        <v>8</v>
      </c>
      <c r="G41" s="6" t="s">
        <v>179</v>
      </c>
      <c r="H41" s="44" t="s">
        <v>184</v>
      </c>
      <c r="I41" s="13">
        <v>321.24</v>
      </c>
      <c r="J41" s="14">
        <f t="shared" si="8"/>
        <v>70.67</v>
      </c>
      <c r="K41" s="14">
        <f t="shared" si="9"/>
        <v>391.91</v>
      </c>
      <c r="L41" s="44"/>
    </row>
    <row r="42" spans="1:12" s="2" customFormat="1" ht="25.2" x14ac:dyDescent="0.2">
      <c r="A42" s="11">
        <v>37</v>
      </c>
      <c r="B42" s="12">
        <v>43957</v>
      </c>
      <c r="C42" s="11" t="s">
        <v>189</v>
      </c>
      <c r="D42" s="11" t="s">
        <v>16</v>
      </c>
      <c r="E42" s="11" t="s">
        <v>202</v>
      </c>
      <c r="F42" s="15" t="s">
        <v>127</v>
      </c>
      <c r="G42" s="6" t="s">
        <v>188</v>
      </c>
      <c r="H42" s="6" t="s">
        <v>174</v>
      </c>
      <c r="I42" s="13">
        <v>9150</v>
      </c>
      <c r="J42" s="14">
        <v>1482</v>
      </c>
      <c r="K42" s="14">
        <f t="shared" si="9"/>
        <v>10632</v>
      </c>
      <c r="L42" s="6"/>
    </row>
    <row r="43" spans="1:12" s="2" customFormat="1" ht="37.799999999999997" x14ac:dyDescent="0.2">
      <c r="A43" s="11">
        <v>38</v>
      </c>
      <c r="B43" s="12">
        <v>43978</v>
      </c>
      <c r="C43" s="11" t="s">
        <v>191</v>
      </c>
      <c r="D43" s="11" t="s">
        <v>16</v>
      </c>
      <c r="E43" s="85" t="s">
        <v>193</v>
      </c>
      <c r="F43" s="15" t="s">
        <v>8</v>
      </c>
      <c r="G43" s="6" t="s">
        <v>170</v>
      </c>
      <c r="H43" s="84" t="s">
        <v>363</v>
      </c>
      <c r="I43" s="13">
        <v>878</v>
      </c>
      <c r="J43" s="14">
        <f>ROUND(I43*0/100,2)</f>
        <v>0</v>
      </c>
      <c r="K43" s="14">
        <f t="shared" si="9"/>
        <v>878</v>
      </c>
      <c r="L43" s="6" t="s">
        <v>192</v>
      </c>
    </row>
    <row r="44" spans="1:12" s="2" customFormat="1" ht="37.200000000000003" customHeight="1" x14ac:dyDescent="0.2">
      <c r="A44" s="11">
        <v>39</v>
      </c>
      <c r="B44" s="12">
        <v>44000</v>
      </c>
      <c r="C44" s="11" t="s">
        <v>195</v>
      </c>
      <c r="D44" s="11" t="s">
        <v>16</v>
      </c>
      <c r="E44" s="11" t="s">
        <v>196</v>
      </c>
      <c r="F44" s="15" t="s">
        <v>194</v>
      </c>
      <c r="G44" s="24" t="s">
        <v>197</v>
      </c>
      <c r="H44" s="6" t="s">
        <v>174</v>
      </c>
      <c r="I44" s="13">
        <v>55</v>
      </c>
      <c r="J44" s="14">
        <f t="shared" si="8"/>
        <v>12.1</v>
      </c>
      <c r="K44" s="14">
        <f t="shared" si="9"/>
        <v>67.099999999999994</v>
      </c>
      <c r="L44" s="6"/>
    </row>
    <row r="45" spans="1:12" s="2" customFormat="1" ht="25.2" x14ac:dyDescent="0.2">
      <c r="A45" s="11">
        <v>40</v>
      </c>
      <c r="B45" s="12">
        <v>44040</v>
      </c>
      <c r="C45" s="11" t="s">
        <v>207</v>
      </c>
      <c r="D45" s="11" t="s">
        <v>16</v>
      </c>
      <c r="E45" s="11" t="s">
        <v>209</v>
      </c>
      <c r="F45" s="15" t="s">
        <v>194</v>
      </c>
      <c r="G45" s="24" t="s">
        <v>203</v>
      </c>
      <c r="H45" s="25" t="s">
        <v>204</v>
      </c>
      <c r="I45" s="13">
        <v>150</v>
      </c>
      <c r="J45" s="14">
        <f t="shared" si="8"/>
        <v>33</v>
      </c>
      <c r="K45" s="14">
        <f t="shared" si="9"/>
        <v>183</v>
      </c>
      <c r="L45" s="25"/>
    </row>
    <row r="46" spans="1:12" s="2" customFormat="1" ht="37.799999999999997" x14ac:dyDescent="0.2">
      <c r="A46" s="11">
        <v>41</v>
      </c>
      <c r="B46" s="12">
        <v>44040</v>
      </c>
      <c r="C46" s="11" t="s">
        <v>208</v>
      </c>
      <c r="D46" s="11" t="s">
        <v>16</v>
      </c>
      <c r="E46" s="11" t="s">
        <v>210</v>
      </c>
      <c r="F46" s="15" t="s">
        <v>8</v>
      </c>
      <c r="G46" s="24" t="s">
        <v>205</v>
      </c>
      <c r="H46" s="48" t="s">
        <v>206</v>
      </c>
      <c r="I46" s="13">
        <v>640</v>
      </c>
      <c r="J46" s="14">
        <f t="shared" si="8"/>
        <v>140.80000000000001</v>
      </c>
      <c r="K46" s="14">
        <f t="shared" si="9"/>
        <v>780.8</v>
      </c>
      <c r="L46" s="51"/>
    </row>
    <row r="47" spans="1:12" s="2" customFormat="1" ht="37.799999999999997" x14ac:dyDescent="0.2">
      <c r="A47" s="11">
        <v>42</v>
      </c>
      <c r="B47" s="12">
        <v>44047</v>
      </c>
      <c r="C47" s="11" t="s">
        <v>219</v>
      </c>
      <c r="D47" s="11" t="s">
        <v>16</v>
      </c>
      <c r="E47" s="18" t="s">
        <v>218</v>
      </c>
      <c r="F47" s="15" t="s">
        <v>127</v>
      </c>
      <c r="G47" s="6" t="s">
        <v>211</v>
      </c>
      <c r="H47" s="6" t="s">
        <v>124</v>
      </c>
      <c r="I47" s="13">
        <v>3200</v>
      </c>
      <c r="J47" s="14">
        <f t="shared" si="8"/>
        <v>704</v>
      </c>
      <c r="K47" s="14">
        <f t="shared" si="9"/>
        <v>3904</v>
      </c>
      <c r="L47" s="6"/>
    </row>
    <row r="48" spans="1:12" s="2" customFormat="1" ht="25.2" x14ac:dyDescent="0.2">
      <c r="A48" s="11">
        <v>43</v>
      </c>
      <c r="B48" s="12">
        <v>44047</v>
      </c>
      <c r="C48" s="11" t="s">
        <v>212</v>
      </c>
      <c r="D48" s="11" t="s">
        <v>16</v>
      </c>
      <c r="E48" s="20" t="s">
        <v>213</v>
      </c>
      <c r="F48" s="15" t="s">
        <v>8</v>
      </c>
      <c r="G48" s="25" t="s">
        <v>214</v>
      </c>
      <c r="H48" s="6" t="s">
        <v>215</v>
      </c>
      <c r="I48" s="13">
        <v>1200</v>
      </c>
      <c r="J48" s="14">
        <f>ROUND(I48*0/100,2)</f>
        <v>0</v>
      </c>
      <c r="K48" s="14">
        <f t="shared" si="9"/>
        <v>1200</v>
      </c>
      <c r="L48" s="6"/>
    </row>
    <row r="49" spans="1:12" s="2" customFormat="1" ht="126" x14ac:dyDescent="0.2">
      <c r="A49" s="11">
        <v>44</v>
      </c>
      <c r="B49" s="12">
        <v>44048</v>
      </c>
      <c r="C49" s="11" t="s">
        <v>216</v>
      </c>
      <c r="D49" s="11" t="s">
        <v>16</v>
      </c>
      <c r="E49" s="6" t="s">
        <v>321</v>
      </c>
      <c r="F49" s="15" t="s">
        <v>8</v>
      </c>
      <c r="G49" s="6" t="s">
        <v>221</v>
      </c>
      <c r="H49" s="11" t="s">
        <v>217</v>
      </c>
      <c r="I49" s="13">
        <v>2854.8</v>
      </c>
      <c r="J49" s="14">
        <f>ROUND(I49*0/100,2)</f>
        <v>0</v>
      </c>
      <c r="K49" s="14">
        <f t="shared" si="9"/>
        <v>2854.8</v>
      </c>
      <c r="L49" s="6" t="s">
        <v>220</v>
      </c>
    </row>
    <row r="50" spans="1:12" s="2" customFormat="1" ht="42.6" customHeight="1" x14ac:dyDescent="0.2">
      <c r="A50" s="11">
        <v>45</v>
      </c>
      <c r="B50" s="12">
        <v>44054</v>
      </c>
      <c r="C50" s="11" t="s">
        <v>248</v>
      </c>
      <c r="D50" s="11" t="s">
        <v>16</v>
      </c>
      <c r="E50" s="11" t="s">
        <v>249</v>
      </c>
      <c r="F50" s="15" t="s">
        <v>8</v>
      </c>
      <c r="G50" s="25" t="s">
        <v>222</v>
      </c>
      <c r="H50" s="25" t="s">
        <v>223</v>
      </c>
      <c r="I50" s="13">
        <v>4231.25</v>
      </c>
      <c r="J50" s="14">
        <f>ROUND(I50*0/100,2)</f>
        <v>0</v>
      </c>
      <c r="K50" s="14">
        <f t="shared" si="9"/>
        <v>4231.25</v>
      </c>
      <c r="L50" s="6" t="s">
        <v>224</v>
      </c>
    </row>
    <row r="51" spans="1:12" s="2" customFormat="1" ht="37.799999999999997" x14ac:dyDescent="0.2">
      <c r="A51" s="11">
        <v>46</v>
      </c>
      <c r="B51" s="12">
        <v>44064</v>
      </c>
      <c r="C51" s="11" t="s">
        <v>250</v>
      </c>
      <c r="D51" s="11" t="s">
        <v>16</v>
      </c>
      <c r="E51" s="11" t="s">
        <v>251</v>
      </c>
      <c r="F51" s="15" t="s">
        <v>127</v>
      </c>
      <c r="G51" s="49" t="s">
        <v>225</v>
      </c>
      <c r="H51" s="25" t="s">
        <v>226</v>
      </c>
      <c r="I51" s="13">
        <v>499</v>
      </c>
      <c r="J51" s="14">
        <f>ROUND(I51*0/100,2)</f>
        <v>0</v>
      </c>
      <c r="K51" s="14">
        <f t="shared" si="9"/>
        <v>499</v>
      </c>
      <c r="L51" s="6" t="s">
        <v>224</v>
      </c>
    </row>
    <row r="52" spans="1:12" s="2" customFormat="1" ht="37.799999999999997" x14ac:dyDescent="0.2">
      <c r="A52" s="11">
        <v>47</v>
      </c>
      <c r="B52" s="12">
        <v>44070</v>
      </c>
      <c r="C52" s="11" t="s">
        <v>252</v>
      </c>
      <c r="D52" s="11" t="s">
        <v>16</v>
      </c>
      <c r="E52" s="11" t="s">
        <v>253</v>
      </c>
      <c r="F52" s="15" t="s">
        <v>8</v>
      </c>
      <c r="G52" s="25" t="s">
        <v>222</v>
      </c>
      <c r="H52" s="51" t="s">
        <v>171</v>
      </c>
      <c r="I52" s="13">
        <v>404</v>
      </c>
      <c r="J52" s="14">
        <f t="shared" si="8"/>
        <v>88.88</v>
      </c>
      <c r="K52" s="14">
        <f t="shared" si="9"/>
        <v>492.88</v>
      </c>
      <c r="L52" s="51" t="s">
        <v>220</v>
      </c>
    </row>
    <row r="53" spans="1:12" s="2" customFormat="1" ht="39" customHeight="1" x14ac:dyDescent="0.2">
      <c r="A53" s="11">
        <v>48</v>
      </c>
      <c r="B53" s="12">
        <v>44071</v>
      </c>
      <c r="C53" s="11" t="s">
        <v>254</v>
      </c>
      <c r="D53" s="11" t="s">
        <v>16</v>
      </c>
      <c r="E53" s="11" t="s">
        <v>255</v>
      </c>
      <c r="F53" s="15" t="s">
        <v>8</v>
      </c>
      <c r="G53" s="50" t="s">
        <v>227</v>
      </c>
      <c r="H53" s="36" t="s">
        <v>228</v>
      </c>
      <c r="I53" s="19">
        <v>3630.9</v>
      </c>
      <c r="J53" s="14">
        <f t="shared" si="8"/>
        <v>798.8</v>
      </c>
      <c r="K53" s="14">
        <f t="shared" si="9"/>
        <v>4429.7</v>
      </c>
      <c r="L53" s="51" t="s">
        <v>220</v>
      </c>
    </row>
    <row r="54" spans="1:12" s="2" customFormat="1" ht="37.799999999999997" x14ac:dyDescent="0.2">
      <c r="A54" s="11">
        <v>49</v>
      </c>
      <c r="B54" s="12">
        <v>44071</v>
      </c>
      <c r="C54" s="11" t="s">
        <v>256</v>
      </c>
      <c r="D54" s="11" t="s">
        <v>16</v>
      </c>
      <c r="E54" s="11" t="s">
        <v>257</v>
      </c>
      <c r="F54" s="15" t="s">
        <v>127</v>
      </c>
      <c r="G54" s="50" t="s">
        <v>227</v>
      </c>
      <c r="H54" s="26" t="s">
        <v>235</v>
      </c>
      <c r="I54" s="13">
        <v>459.9</v>
      </c>
      <c r="J54" s="14">
        <f>ROUND(I54*10/100,2)</f>
        <v>45.99</v>
      </c>
      <c r="K54" s="14">
        <f t="shared" si="9"/>
        <v>505.89</v>
      </c>
      <c r="L54" s="51" t="s">
        <v>229</v>
      </c>
    </row>
    <row r="55" spans="1:12" s="2" customFormat="1" ht="25.2" x14ac:dyDescent="0.2">
      <c r="A55" s="11">
        <v>50</v>
      </c>
      <c r="B55" s="12">
        <v>44074</v>
      </c>
      <c r="C55" s="11" t="s">
        <v>258</v>
      </c>
      <c r="D55" s="11" t="s">
        <v>16</v>
      </c>
      <c r="E55" s="11" t="s">
        <v>259</v>
      </c>
      <c r="F55" s="15" t="s">
        <v>8</v>
      </c>
      <c r="G55" s="49" t="s">
        <v>234</v>
      </c>
      <c r="H55" s="6" t="s">
        <v>232</v>
      </c>
      <c r="I55" s="13">
        <v>612.22</v>
      </c>
      <c r="J55" s="14">
        <f>ROUND(I55*0/100,2)</f>
        <v>0</v>
      </c>
      <c r="K55" s="14">
        <f t="shared" si="9"/>
        <v>612.22</v>
      </c>
      <c r="L55" s="6" t="s">
        <v>231</v>
      </c>
    </row>
    <row r="56" spans="1:12" s="2" customFormat="1" ht="25.2" x14ac:dyDescent="0.2">
      <c r="A56" s="11">
        <v>51</v>
      </c>
      <c r="B56" s="86">
        <v>44074</v>
      </c>
      <c r="C56" s="18" t="s">
        <v>260</v>
      </c>
      <c r="D56" s="87" t="s">
        <v>16</v>
      </c>
      <c r="E56" s="103" t="s">
        <v>16</v>
      </c>
      <c r="F56" s="15" t="s">
        <v>8</v>
      </c>
      <c r="G56" s="49" t="s">
        <v>234</v>
      </c>
      <c r="H56" s="6" t="s">
        <v>233</v>
      </c>
      <c r="I56" s="13">
        <v>612.5</v>
      </c>
      <c r="J56" s="14">
        <f>ROUND(I56*0/100,2)</f>
        <v>0</v>
      </c>
      <c r="K56" s="14">
        <f t="shared" si="9"/>
        <v>612.5</v>
      </c>
      <c r="L56" s="6" t="s">
        <v>230</v>
      </c>
    </row>
    <row r="57" spans="1:12" s="2" customFormat="1" ht="12.6" x14ac:dyDescent="0.2">
      <c r="A57" s="11">
        <v>52</v>
      </c>
      <c r="B57" s="12">
        <v>44075</v>
      </c>
      <c r="C57" s="11" t="s">
        <v>261</v>
      </c>
      <c r="D57" s="11" t="s">
        <v>16</v>
      </c>
      <c r="E57" s="20" t="s">
        <v>262</v>
      </c>
      <c r="F57" s="15" t="s">
        <v>284</v>
      </c>
      <c r="G57" s="2" t="s">
        <v>285</v>
      </c>
      <c r="H57" s="90" t="s">
        <v>238</v>
      </c>
      <c r="I57" s="19">
        <v>1760</v>
      </c>
      <c r="J57" s="14">
        <f t="shared" ref="J57:J58" si="10">ROUND(I57*22/100,2)</f>
        <v>387.2</v>
      </c>
      <c r="K57" s="14">
        <f t="shared" si="9"/>
        <v>2147.1999999999998</v>
      </c>
      <c r="L57" s="11"/>
    </row>
    <row r="58" spans="1:12" s="2" customFormat="1" ht="25.2" x14ac:dyDescent="0.2">
      <c r="A58" s="11">
        <v>53</v>
      </c>
      <c r="B58" s="12">
        <v>44076</v>
      </c>
      <c r="C58" s="18" t="s">
        <v>263</v>
      </c>
      <c r="D58" s="11" t="s">
        <v>16</v>
      </c>
      <c r="E58" s="11" t="s">
        <v>264</v>
      </c>
      <c r="F58" s="15" t="s">
        <v>44</v>
      </c>
      <c r="G58" s="91" t="s">
        <v>237</v>
      </c>
      <c r="H58" s="38" t="s">
        <v>236</v>
      </c>
      <c r="I58" s="19">
        <v>2850</v>
      </c>
      <c r="J58" s="14">
        <f t="shared" si="10"/>
        <v>627</v>
      </c>
      <c r="K58" s="14">
        <f t="shared" si="9"/>
        <v>3477</v>
      </c>
      <c r="L58" s="11"/>
    </row>
    <row r="59" spans="1:12" s="2" customFormat="1" ht="25.2" x14ac:dyDescent="0.2">
      <c r="A59" s="11">
        <v>54</v>
      </c>
      <c r="B59" s="12">
        <v>44081</v>
      </c>
      <c r="C59" s="11" t="s">
        <v>265</v>
      </c>
      <c r="D59" s="11" t="s">
        <v>16</v>
      </c>
      <c r="E59" s="11" t="s">
        <v>266</v>
      </c>
      <c r="F59" s="15" t="s">
        <v>127</v>
      </c>
      <c r="G59" s="92" t="s">
        <v>227</v>
      </c>
      <c r="H59" s="36" t="s">
        <v>228</v>
      </c>
      <c r="I59" s="18">
        <v>379.05</v>
      </c>
      <c r="J59" s="14">
        <f>ROUND(I59*22/100,2)</f>
        <v>83.39</v>
      </c>
      <c r="K59" s="14">
        <f>I59+J59</f>
        <v>462.44</v>
      </c>
      <c r="L59" s="51" t="s">
        <v>220</v>
      </c>
    </row>
    <row r="60" spans="1:12" s="2" customFormat="1" ht="25.2" x14ac:dyDescent="0.2">
      <c r="A60" s="11">
        <v>55</v>
      </c>
      <c r="B60" s="12">
        <v>44082</v>
      </c>
      <c r="C60" s="18" t="s">
        <v>267</v>
      </c>
      <c r="D60" s="88" t="s">
        <v>16</v>
      </c>
      <c r="E60" s="18" t="s">
        <v>268</v>
      </c>
      <c r="F60" s="15" t="s">
        <v>8</v>
      </c>
      <c r="G60" s="6" t="s">
        <v>239</v>
      </c>
      <c r="H60" s="25" t="s">
        <v>223</v>
      </c>
      <c r="I60" s="19">
        <v>480</v>
      </c>
      <c r="J60" s="14">
        <f>ROUND(I60*0/100,2)</f>
        <v>0</v>
      </c>
      <c r="K60" s="14">
        <f t="shared" si="9"/>
        <v>480</v>
      </c>
      <c r="L60" s="51" t="s">
        <v>220</v>
      </c>
    </row>
    <row r="61" spans="1:12" s="2" customFormat="1" ht="37.799999999999997" x14ac:dyDescent="0.2">
      <c r="A61" s="11">
        <v>56</v>
      </c>
      <c r="B61" s="12">
        <v>44084</v>
      </c>
      <c r="C61" s="11" t="s">
        <v>269</v>
      </c>
      <c r="D61" s="11" t="s">
        <v>16</v>
      </c>
      <c r="E61" s="11" t="s">
        <v>270</v>
      </c>
      <c r="F61" s="15" t="s">
        <v>8</v>
      </c>
      <c r="G61" s="6" t="s">
        <v>225</v>
      </c>
      <c r="H61" s="24" t="s">
        <v>363</v>
      </c>
      <c r="I61" s="18">
        <v>1575</v>
      </c>
      <c r="J61" s="14">
        <f>ROUND(I61*0/100,2)</f>
        <v>0</v>
      </c>
      <c r="K61" s="14">
        <f t="shared" si="9"/>
        <v>1575</v>
      </c>
      <c r="L61" s="51" t="s">
        <v>220</v>
      </c>
    </row>
    <row r="62" spans="1:12" s="2" customFormat="1" ht="25.2" x14ac:dyDescent="0.2">
      <c r="A62" s="11">
        <v>57</v>
      </c>
      <c r="B62" s="12">
        <v>44084</v>
      </c>
      <c r="C62" s="11" t="s">
        <v>271</v>
      </c>
      <c r="D62" s="11" t="s">
        <v>16</v>
      </c>
      <c r="E62" s="18" t="s">
        <v>272</v>
      </c>
      <c r="F62" s="15" t="s">
        <v>127</v>
      </c>
      <c r="G62" s="6" t="s">
        <v>240</v>
      </c>
      <c r="H62" s="26" t="s">
        <v>345</v>
      </c>
      <c r="I62" s="19">
        <v>446</v>
      </c>
      <c r="J62" s="14">
        <f>ROUND(I62*22/100,2)</f>
        <v>98.12</v>
      </c>
      <c r="K62" s="14">
        <f t="shared" si="9"/>
        <v>544.12</v>
      </c>
      <c r="L62" s="11"/>
    </row>
    <row r="63" spans="1:12" s="2" customFormat="1" ht="25.2" x14ac:dyDescent="0.2">
      <c r="A63" s="11">
        <v>58</v>
      </c>
      <c r="B63" s="12">
        <v>44088</v>
      </c>
      <c r="C63" s="18" t="s">
        <v>243</v>
      </c>
      <c r="D63" s="11" t="s">
        <v>16</v>
      </c>
      <c r="E63" s="11" t="s">
        <v>273</v>
      </c>
      <c r="F63" s="15" t="s">
        <v>127</v>
      </c>
      <c r="G63" s="6" t="s">
        <v>241</v>
      </c>
      <c r="H63" s="6" t="s">
        <v>242</v>
      </c>
      <c r="I63" s="13">
        <v>350</v>
      </c>
      <c r="J63" s="14">
        <f>ROUND(I63*0/100,2)</f>
        <v>0</v>
      </c>
      <c r="K63" s="14">
        <f t="shared" si="9"/>
        <v>350</v>
      </c>
      <c r="L63" s="51" t="s">
        <v>244</v>
      </c>
    </row>
    <row r="64" spans="1:12" s="2" customFormat="1" ht="25.2" x14ac:dyDescent="0.2">
      <c r="A64" s="11">
        <v>59</v>
      </c>
      <c r="B64" s="12">
        <v>44089</v>
      </c>
      <c r="C64" s="11" t="s">
        <v>247</v>
      </c>
      <c r="D64" s="11" t="s">
        <v>16</v>
      </c>
      <c r="E64" s="11" t="s">
        <v>274</v>
      </c>
      <c r="F64" s="15" t="s">
        <v>8</v>
      </c>
      <c r="G64" s="6" t="s">
        <v>246</v>
      </c>
      <c r="H64" s="6" t="s">
        <v>245</v>
      </c>
      <c r="I64" s="13">
        <v>2000</v>
      </c>
      <c r="J64" s="14">
        <f>ROUND(I64*22/100,2)</f>
        <v>440</v>
      </c>
      <c r="K64" s="14">
        <f t="shared" si="9"/>
        <v>2440</v>
      </c>
      <c r="L64" s="51" t="s">
        <v>220</v>
      </c>
    </row>
    <row r="65" spans="1:12" s="2" customFormat="1" ht="25.2" x14ac:dyDescent="0.2">
      <c r="A65" s="11">
        <v>60</v>
      </c>
      <c r="B65" s="12">
        <v>44091</v>
      </c>
      <c r="C65" s="11" t="s">
        <v>275</v>
      </c>
      <c r="D65" s="11" t="s">
        <v>16</v>
      </c>
      <c r="E65" s="11" t="s">
        <v>276</v>
      </c>
      <c r="F65" s="15" t="s">
        <v>127</v>
      </c>
      <c r="G65" s="6" t="s">
        <v>286</v>
      </c>
      <c r="H65" s="6" t="s">
        <v>138</v>
      </c>
      <c r="I65" s="13">
        <v>769.83</v>
      </c>
      <c r="J65" s="14">
        <f>ROUND(I65*22/100,2)</f>
        <v>169.36</v>
      </c>
      <c r="K65" s="14">
        <f t="shared" si="9"/>
        <v>939.19</v>
      </c>
      <c r="L65" s="11"/>
    </row>
    <row r="66" spans="1:12" s="2" customFormat="1" ht="25.2" x14ac:dyDescent="0.2">
      <c r="A66" s="40">
        <v>61</v>
      </c>
      <c r="B66" s="41">
        <v>44091</v>
      </c>
      <c r="C66" s="11" t="s">
        <v>277</v>
      </c>
      <c r="D66" s="11" t="s">
        <v>16</v>
      </c>
      <c r="E66" s="11" t="s">
        <v>278</v>
      </c>
      <c r="F66" s="15" t="s">
        <v>8</v>
      </c>
      <c r="G66" s="6" t="s">
        <v>279</v>
      </c>
      <c r="H66" s="6" t="s">
        <v>146</v>
      </c>
      <c r="I66" s="13">
        <v>94.5</v>
      </c>
      <c r="J66" s="14">
        <f>ROUND(I66*22/100,2)</f>
        <v>20.79</v>
      </c>
      <c r="K66" s="14">
        <f t="shared" si="9"/>
        <v>115.28999999999999</v>
      </c>
      <c r="L66" s="11"/>
    </row>
    <row r="67" spans="1:12" s="2" customFormat="1" ht="37.799999999999997" x14ac:dyDescent="0.2">
      <c r="A67" s="40">
        <v>62</v>
      </c>
      <c r="B67" s="12">
        <v>44091</v>
      </c>
      <c r="C67" s="11" t="s">
        <v>280</v>
      </c>
      <c r="D67" s="11" t="s">
        <v>16</v>
      </c>
      <c r="E67" s="11" t="s">
        <v>281</v>
      </c>
      <c r="F67" s="15" t="s">
        <v>8</v>
      </c>
      <c r="G67" s="6" t="s">
        <v>287</v>
      </c>
      <c r="H67" s="24" t="s">
        <v>363</v>
      </c>
      <c r="I67" s="13">
        <v>1075</v>
      </c>
      <c r="J67" s="14">
        <v>195.14</v>
      </c>
      <c r="K67" s="14">
        <f t="shared" si="9"/>
        <v>1270.1399999999999</v>
      </c>
      <c r="L67" s="51" t="s">
        <v>220</v>
      </c>
    </row>
    <row r="68" spans="1:12" s="2" customFormat="1" ht="37.799999999999997" x14ac:dyDescent="0.2">
      <c r="A68" s="11">
        <v>63</v>
      </c>
      <c r="B68" s="12">
        <v>44092</v>
      </c>
      <c r="C68" s="11" t="s">
        <v>282</v>
      </c>
      <c r="D68" s="11" t="s">
        <v>16</v>
      </c>
      <c r="E68" s="89" t="s">
        <v>283</v>
      </c>
      <c r="F68" s="15" t="s">
        <v>8</v>
      </c>
      <c r="G68" s="6" t="s">
        <v>225</v>
      </c>
      <c r="H68" s="84" t="s">
        <v>363</v>
      </c>
      <c r="I68" s="13">
        <v>450</v>
      </c>
      <c r="J68" s="14">
        <f>ROUND(I68*0/100,2)</f>
        <v>0</v>
      </c>
      <c r="K68" s="14">
        <f t="shared" si="9"/>
        <v>450</v>
      </c>
      <c r="L68" s="51" t="s">
        <v>220</v>
      </c>
    </row>
    <row r="69" spans="1:12" s="2" customFormat="1" ht="25.2" x14ac:dyDescent="0.2">
      <c r="A69" s="40">
        <v>64</v>
      </c>
      <c r="B69" s="12">
        <v>44092</v>
      </c>
      <c r="C69" s="11" t="s">
        <v>292</v>
      </c>
      <c r="D69" s="11" t="s">
        <v>16</v>
      </c>
      <c r="E69" s="11" t="s">
        <v>288</v>
      </c>
      <c r="F69" s="15" t="s">
        <v>127</v>
      </c>
      <c r="G69" s="6" t="s">
        <v>289</v>
      </c>
      <c r="H69" s="6" t="s">
        <v>204</v>
      </c>
      <c r="I69" s="13">
        <v>300</v>
      </c>
      <c r="J69" s="14">
        <f>ROUND(I69*22/100,2)</f>
        <v>66</v>
      </c>
      <c r="K69" s="14">
        <f t="shared" si="9"/>
        <v>366</v>
      </c>
      <c r="L69" s="11"/>
    </row>
    <row r="70" spans="1:12" s="2" customFormat="1" ht="37.799999999999997" x14ac:dyDescent="0.2">
      <c r="A70" s="40">
        <v>65</v>
      </c>
      <c r="B70" s="12">
        <v>44096</v>
      </c>
      <c r="C70" s="12" t="s">
        <v>293</v>
      </c>
      <c r="D70" s="11" t="s">
        <v>16</v>
      </c>
      <c r="E70" s="11" t="s">
        <v>290</v>
      </c>
      <c r="F70" s="15" t="s">
        <v>8</v>
      </c>
      <c r="G70" s="6" t="s">
        <v>291</v>
      </c>
      <c r="H70" s="6" t="s">
        <v>138</v>
      </c>
      <c r="I70" s="13">
        <v>408.74</v>
      </c>
      <c r="J70" s="14">
        <f>ROUND(I70*22/100,2)</f>
        <v>89.92</v>
      </c>
      <c r="K70" s="14">
        <f t="shared" si="9"/>
        <v>498.66</v>
      </c>
      <c r="L70" s="11"/>
    </row>
    <row r="71" spans="1:12" s="2" customFormat="1" ht="25.2" x14ac:dyDescent="0.2">
      <c r="A71" s="11">
        <v>66</v>
      </c>
      <c r="B71" s="12">
        <v>44099</v>
      </c>
      <c r="C71" s="11" t="s">
        <v>294</v>
      </c>
      <c r="D71" s="11" t="s">
        <v>16</v>
      </c>
      <c r="E71" s="11" t="s">
        <v>296</v>
      </c>
      <c r="F71" s="15" t="s">
        <v>8</v>
      </c>
      <c r="G71" s="6" t="s">
        <v>297</v>
      </c>
      <c r="H71" s="6" t="s">
        <v>298</v>
      </c>
      <c r="I71" s="13">
        <v>110</v>
      </c>
      <c r="J71" s="14">
        <f>ROUND(I71*0/100,2)</f>
        <v>0</v>
      </c>
      <c r="K71" s="14">
        <f t="shared" si="9"/>
        <v>110</v>
      </c>
      <c r="L71" s="11" t="s">
        <v>14</v>
      </c>
    </row>
    <row r="72" spans="1:12" s="2" customFormat="1" ht="25.2" x14ac:dyDescent="0.2">
      <c r="A72" s="40">
        <v>67</v>
      </c>
      <c r="B72" s="12">
        <v>44102</v>
      </c>
      <c r="C72" s="11" t="s">
        <v>299</v>
      </c>
      <c r="D72" s="11" t="s">
        <v>16</v>
      </c>
      <c r="E72" s="11" t="s">
        <v>300</v>
      </c>
      <c r="F72" s="15" t="s">
        <v>127</v>
      </c>
      <c r="G72" s="6" t="s">
        <v>301</v>
      </c>
      <c r="H72" s="6" t="s">
        <v>238</v>
      </c>
      <c r="I72" s="113">
        <v>1542</v>
      </c>
      <c r="J72" s="14">
        <f>ROUND(I72*22/100,2)</f>
        <v>339.24</v>
      </c>
      <c r="K72" s="14">
        <f t="shared" si="9"/>
        <v>1881.24</v>
      </c>
      <c r="L72" s="11"/>
    </row>
    <row r="73" spans="1:12" s="2" customFormat="1" ht="25.8" customHeight="1" x14ac:dyDescent="0.2">
      <c r="A73" s="40">
        <v>68</v>
      </c>
      <c r="B73" s="12">
        <v>44102</v>
      </c>
      <c r="C73" s="11" t="s">
        <v>302</v>
      </c>
      <c r="D73" s="11" t="s">
        <v>16</v>
      </c>
      <c r="E73" s="11" t="s">
        <v>303</v>
      </c>
      <c r="F73" s="15" t="s">
        <v>127</v>
      </c>
      <c r="G73" s="6" t="s">
        <v>306</v>
      </c>
      <c r="H73" s="95" t="s">
        <v>238</v>
      </c>
      <c r="I73" s="14">
        <f>3225+1290+1365</f>
        <v>5880</v>
      </c>
      <c r="J73" s="14">
        <f>ROUND(I73*22/100,2)</f>
        <v>1293.5999999999999</v>
      </c>
      <c r="K73" s="14">
        <f t="shared" si="9"/>
        <v>7173.6</v>
      </c>
      <c r="L73" s="51" t="s">
        <v>220</v>
      </c>
    </row>
    <row r="74" spans="1:12" s="2" customFormat="1" ht="25.2" x14ac:dyDescent="0.2">
      <c r="A74" s="96">
        <v>69</v>
      </c>
      <c r="B74" s="93">
        <v>44104</v>
      </c>
      <c r="C74" s="94" t="s">
        <v>304</v>
      </c>
      <c r="D74" s="94" t="s">
        <v>16</v>
      </c>
      <c r="E74" s="108" t="s">
        <v>16</v>
      </c>
      <c r="F74" s="35" t="s">
        <v>35</v>
      </c>
      <c r="G74" s="6" t="s">
        <v>305</v>
      </c>
      <c r="H74" s="6" t="s">
        <v>310</v>
      </c>
      <c r="I74" s="13">
        <v>2000</v>
      </c>
      <c r="J74" s="14">
        <f t="shared" ref="J74" si="11">ROUND(I74*0/100,2)</f>
        <v>0</v>
      </c>
      <c r="K74" s="14">
        <f t="shared" si="9"/>
        <v>2000</v>
      </c>
      <c r="L74" s="11" t="s">
        <v>295</v>
      </c>
    </row>
    <row r="75" spans="1:12" s="2" customFormat="1" ht="25.2" x14ac:dyDescent="0.2">
      <c r="A75" s="11">
        <v>70</v>
      </c>
      <c r="B75" s="12">
        <v>44116</v>
      </c>
      <c r="C75" s="17" t="s">
        <v>311</v>
      </c>
      <c r="D75" s="61" t="s">
        <v>16</v>
      </c>
      <c r="E75" s="11" t="s">
        <v>312</v>
      </c>
      <c r="F75" s="15" t="s">
        <v>127</v>
      </c>
      <c r="G75" s="6" t="s">
        <v>307</v>
      </c>
      <c r="H75" s="6" t="s">
        <v>356</v>
      </c>
      <c r="I75" s="13">
        <v>225</v>
      </c>
      <c r="J75" s="14">
        <f>ROUND(I75*22/100,2)</f>
        <v>49.5</v>
      </c>
      <c r="K75" s="14">
        <f t="shared" ref="K75:K77" si="12">I75+J75</f>
        <v>274.5</v>
      </c>
      <c r="L75" s="11"/>
    </row>
    <row r="76" spans="1:12" s="2" customFormat="1" ht="25.2" x14ac:dyDescent="0.2">
      <c r="A76" s="11">
        <v>71</v>
      </c>
      <c r="B76" s="12">
        <v>44116</v>
      </c>
      <c r="C76" s="11" t="s">
        <v>313</v>
      </c>
      <c r="D76" s="61" t="s">
        <v>16</v>
      </c>
      <c r="E76" s="11" t="s">
        <v>322</v>
      </c>
      <c r="F76" s="15" t="s">
        <v>44</v>
      </c>
      <c r="G76" s="6" t="s">
        <v>309</v>
      </c>
      <c r="H76" s="25" t="s">
        <v>308</v>
      </c>
      <c r="I76" s="13">
        <v>350</v>
      </c>
      <c r="J76" s="14">
        <f>ROUND(I76*22/100,2)</f>
        <v>77</v>
      </c>
      <c r="K76" s="14">
        <f t="shared" si="12"/>
        <v>427</v>
      </c>
      <c r="L76" s="11"/>
    </row>
    <row r="77" spans="1:12" s="2" customFormat="1" ht="25.2" x14ac:dyDescent="0.2">
      <c r="A77" s="63">
        <v>72</v>
      </c>
      <c r="B77" s="62">
        <v>44118</v>
      </c>
      <c r="C77" s="63" t="s">
        <v>314</v>
      </c>
      <c r="D77" s="64" t="s">
        <v>16</v>
      </c>
      <c r="E77" s="11" t="s">
        <v>315</v>
      </c>
      <c r="F77" s="15" t="s">
        <v>44</v>
      </c>
      <c r="G77" s="65" t="s">
        <v>318</v>
      </c>
      <c r="H77" s="25" t="s">
        <v>71</v>
      </c>
      <c r="I77" s="13">
        <v>999</v>
      </c>
      <c r="J77" s="14">
        <f>ROUND(I77*22/100,2)</f>
        <v>219.78</v>
      </c>
      <c r="K77" s="14">
        <f t="shared" si="12"/>
        <v>1218.78</v>
      </c>
      <c r="L77" s="11"/>
    </row>
    <row r="78" spans="1:12" s="2" customFormat="1" ht="25.2" x14ac:dyDescent="0.2">
      <c r="A78" s="11">
        <v>73</v>
      </c>
      <c r="B78" s="12">
        <v>44118</v>
      </c>
      <c r="C78" s="11" t="s">
        <v>316</v>
      </c>
      <c r="D78" s="64" t="s">
        <v>16</v>
      </c>
      <c r="E78" s="11" t="s">
        <v>317</v>
      </c>
      <c r="F78" s="15" t="s">
        <v>44</v>
      </c>
      <c r="G78" s="6" t="s">
        <v>320</v>
      </c>
      <c r="H78" s="25" t="s">
        <v>319</v>
      </c>
      <c r="I78" s="13">
        <v>753.15</v>
      </c>
      <c r="J78" s="14">
        <v>66.69</v>
      </c>
      <c r="K78" s="14">
        <f>I78+J78</f>
        <v>819.83999999999992</v>
      </c>
      <c r="L78" s="11"/>
    </row>
    <row r="79" spans="1:12" s="2" customFormat="1" ht="27.6" customHeight="1" x14ac:dyDescent="0.2">
      <c r="A79" s="98">
        <v>74</v>
      </c>
      <c r="B79" s="99">
        <v>44119</v>
      </c>
      <c r="C79" s="100" t="s">
        <v>323</v>
      </c>
      <c r="D79" s="101" t="s">
        <v>16</v>
      </c>
      <c r="E79" s="102" t="s">
        <v>324</v>
      </c>
      <c r="F79" s="97" t="s">
        <v>44</v>
      </c>
      <c r="G79" s="104" t="s">
        <v>325</v>
      </c>
      <c r="H79" s="105" t="s">
        <v>223</v>
      </c>
      <c r="I79" s="13">
        <v>405</v>
      </c>
      <c r="J79" s="14">
        <f>ROUND(I79*0/100,2)</f>
        <v>0</v>
      </c>
      <c r="K79" s="14">
        <f t="shared" ref="K79" si="13">I79+J79</f>
        <v>405</v>
      </c>
      <c r="L79" s="11" t="s">
        <v>14</v>
      </c>
    </row>
    <row r="80" spans="1:12" s="2" customFormat="1" ht="25.2" x14ac:dyDescent="0.2">
      <c r="A80" s="11">
        <v>75</v>
      </c>
      <c r="B80" s="12">
        <v>44126</v>
      </c>
      <c r="C80" s="11" t="s">
        <v>327</v>
      </c>
      <c r="D80" s="11" t="s">
        <v>16</v>
      </c>
      <c r="E80" s="11" t="s">
        <v>328</v>
      </c>
      <c r="F80" s="15" t="s">
        <v>127</v>
      </c>
      <c r="G80" s="66" t="s">
        <v>326</v>
      </c>
      <c r="H80" s="21" t="s">
        <v>242</v>
      </c>
      <c r="I80" s="13">
        <v>250</v>
      </c>
      <c r="J80" s="14">
        <f>ROUND(I80*0/100,2)</f>
        <v>0</v>
      </c>
      <c r="K80" s="14">
        <f t="shared" ref="K80:K83" si="14">I80+J80</f>
        <v>250</v>
      </c>
      <c r="L80" s="11" t="s">
        <v>14</v>
      </c>
    </row>
    <row r="81" spans="1:12" s="2" customFormat="1" ht="37.799999999999997" x14ac:dyDescent="0.2">
      <c r="A81" s="11">
        <v>76</v>
      </c>
      <c r="B81" s="12">
        <v>44126</v>
      </c>
      <c r="C81" s="11" t="s">
        <v>331</v>
      </c>
      <c r="D81" s="11" t="s">
        <v>16</v>
      </c>
      <c r="E81" s="11" t="s">
        <v>330</v>
      </c>
      <c r="F81" s="15" t="s">
        <v>127</v>
      </c>
      <c r="G81" s="6" t="s">
        <v>329</v>
      </c>
      <c r="H81" s="6" t="s">
        <v>124</v>
      </c>
      <c r="I81" s="13">
        <v>404.7</v>
      </c>
      <c r="J81" s="14">
        <f t="shared" ref="J81" si="15">ROUND(I81*22/100,2)</f>
        <v>89.03</v>
      </c>
      <c r="K81" s="14">
        <f t="shared" si="14"/>
        <v>493.73</v>
      </c>
      <c r="L81" s="11"/>
    </row>
    <row r="82" spans="1:12" s="2" customFormat="1" ht="32.4" customHeight="1" x14ac:dyDescent="0.2">
      <c r="A82" s="11">
        <v>77</v>
      </c>
      <c r="B82" s="12">
        <v>44137</v>
      </c>
      <c r="C82" s="11" t="s">
        <v>332</v>
      </c>
      <c r="D82" s="11" t="s">
        <v>16</v>
      </c>
      <c r="E82" s="24" t="s">
        <v>333</v>
      </c>
      <c r="F82" s="15" t="s">
        <v>44</v>
      </c>
      <c r="G82" s="104" t="s">
        <v>325</v>
      </c>
      <c r="H82" s="6" t="s">
        <v>223</v>
      </c>
      <c r="I82" s="13">
        <v>810</v>
      </c>
      <c r="J82" s="14">
        <f>ROUND(I82*0/100,2)</f>
        <v>0</v>
      </c>
      <c r="K82" s="14">
        <f t="shared" si="14"/>
        <v>810</v>
      </c>
      <c r="L82" s="11" t="s">
        <v>14</v>
      </c>
    </row>
    <row r="83" spans="1:12" s="2" customFormat="1" ht="25.2" x14ac:dyDescent="0.2">
      <c r="A83" s="11">
        <v>78</v>
      </c>
      <c r="B83" s="12">
        <v>44137</v>
      </c>
      <c r="C83" s="11" t="s">
        <v>335</v>
      </c>
      <c r="D83" s="11" t="s">
        <v>16</v>
      </c>
      <c r="E83" s="11" t="s">
        <v>336</v>
      </c>
      <c r="F83" s="15" t="s">
        <v>44</v>
      </c>
      <c r="G83" s="6" t="s">
        <v>334</v>
      </c>
      <c r="H83" s="26" t="s">
        <v>337</v>
      </c>
      <c r="I83" s="45">
        <v>560</v>
      </c>
      <c r="J83" s="46">
        <f>ROUND(I83*0/100,2)</f>
        <v>0</v>
      </c>
      <c r="K83" s="46">
        <f t="shared" si="14"/>
        <v>560</v>
      </c>
      <c r="L83" s="11" t="s">
        <v>14</v>
      </c>
    </row>
    <row r="84" spans="1:12" s="2" customFormat="1" ht="37.799999999999997" x14ac:dyDescent="0.2">
      <c r="A84" s="11">
        <v>79</v>
      </c>
      <c r="B84" s="12">
        <v>44141</v>
      </c>
      <c r="C84" s="11" t="s">
        <v>340</v>
      </c>
      <c r="D84" s="11" t="s">
        <v>16</v>
      </c>
      <c r="E84" s="11" t="s">
        <v>338</v>
      </c>
      <c r="F84" s="15" t="s">
        <v>127</v>
      </c>
      <c r="G84" s="6" t="s">
        <v>73</v>
      </c>
      <c r="H84" s="6" t="s">
        <v>339</v>
      </c>
      <c r="I84" s="13">
        <v>3325</v>
      </c>
      <c r="J84" s="14">
        <f t="shared" ref="J84:J90" si="16">ROUND(I84*22/100,2)</f>
        <v>731.5</v>
      </c>
      <c r="K84" s="14">
        <f t="shared" ref="K84:K91" si="17">I84+J84</f>
        <v>4056.5</v>
      </c>
      <c r="L84" s="11"/>
    </row>
    <row r="85" spans="1:12" s="2" customFormat="1" ht="37.799999999999997" x14ac:dyDescent="0.2">
      <c r="A85" s="11">
        <v>80</v>
      </c>
      <c r="B85" s="12">
        <v>44147</v>
      </c>
      <c r="C85" s="11" t="s">
        <v>342</v>
      </c>
      <c r="D85" s="11" t="s">
        <v>16</v>
      </c>
      <c r="E85" s="18" t="s">
        <v>343</v>
      </c>
      <c r="F85" s="15" t="s">
        <v>44</v>
      </c>
      <c r="G85" s="26" t="s">
        <v>341</v>
      </c>
      <c r="H85" s="6" t="s">
        <v>223</v>
      </c>
      <c r="I85" s="13">
        <v>234.3</v>
      </c>
      <c r="J85" s="14">
        <f>ROUND(I85*22/100,2)</f>
        <v>51.55</v>
      </c>
      <c r="K85" s="14">
        <f t="shared" ref="K85" si="18">I85+J85</f>
        <v>285.85000000000002</v>
      </c>
      <c r="L85" s="11"/>
    </row>
    <row r="86" spans="1:12" s="2" customFormat="1" ht="37.799999999999997" x14ac:dyDescent="0.2">
      <c r="A86" s="11">
        <v>81</v>
      </c>
      <c r="B86" s="12">
        <v>44152</v>
      </c>
      <c r="C86" s="11" t="s">
        <v>344</v>
      </c>
      <c r="D86" s="11" t="s">
        <v>16</v>
      </c>
      <c r="E86" s="11" t="s">
        <v>346</v>
      </c>
      <c r="F86" s="15" t="s">
        <v>44</v>
      </c>
      <c r="G86" s="6" t="s">
        <v>170</v>
      </c>
      <c r="H86" s="95" t="s">
        <v>345</v>
      </c>
      <c r="I86" s="13">
        <v>1671.66</v>
      </c>
      <c r="J86" s="14">
        <f t="shared" si="16"/>
        <v>367.77</v>
      </c>
      <c r="K86" s="14">
        <f t="shared" si="17"/>
        <v>2039.43</v>
      </c>
      <c r="L86" s="11"/>
    </row>
    <row r="87" spans="1:12" s="2" customFormat="1" ht="63" x14ac:dyDescent="0.2">
      <c r="A87" s="11">
        <v>82</v>
      </c>
      <c r="B87" s="12">
        <v>44153</v>
      </c>
      <c r="C87" s="11" t="s">
        <v>347</v>
      </c>
      <c r="D87" s="11" t="s">
        <v>16</v>
      </c>
      <c r="E87" s="11" t="s">
        <v>348</v>
      </c>
      <c r="F87" s="15" t="s">
        <v>44</v>
      </c>
      <c r="G87" s="44" t="s">
        <v>349</v>
      </c>
      <c r="H87" s="6" t="s">
        <v>350</v>
      </c>
      <c r="I87" s="13">
        <v>300</v>
      </c>
      <c r="J87" s="46">
        <f>ROUND(I87*0/100,2)</f>
        <v>0</v>
      </c>
      <c r="K87" s="46">
        <f t="shared" ref="K87" si="19">I87+J87</f>
        <v>300</v>
      </c>
      <c r="L87" s="11" t="s">
        <v>14</v>
      </c>
    </row>
    <row r="88" spans="1:12" s="2" customFormat="1" ht="37.799999999999997" x14ac:dyDescent="0.2">
      <c r="A88" s="11">
        <v>83</v>
      </c>
      <c r="B88" s="12">
        <v>44155</v>
      </c>
      <c r="C88" s="11" t="s">
        <v>351</v>
      </c>
      <c r="D88" s="11" t="s">
        <v>16</v>
      </c>
      <c r="E88" s="11" t="s">
        <v>353</v>
      </c>
      <c r="F88" s="15" t="s">
        <v>127</v>
      </c>
      <c r="G88" s="44" t="s">
        <v>352</v>
      </c>
      <c r="H88" s="6" t="s">
        <v>124</v>
      </c>
      <c r="I88" s="13">
        <v>99.99</v>
      </c>
      <c r="J88" s="14">
        <f t="shared" si="16"/>
        <v>22</v>
      </c>
      <c r="K88" s="46">
        <f t="shared" si="17"/>
        <v>121.99</v>
      </c>
      <c r="L88" s="11"/>
    </row>
    <row r="89" spans="1:12" s="2" customFormat="1" ht="25.2" x14ac:dyDescent="0.2">
      <c r="A89" s="11">
        <v>84</v>
      </c>
      <c r="B89" s="12">
        <v>44169</v>
      </c>
      <c r="C89" s="11" t="s">
        <v>354</v>
      </c>
      <c r="D89" s="11" t="s">
        <v>16</v>
      </c>
      <c r="E89" s="11" t="s">
        <v>357</v>
      </c>
      <c r="F89" s="15" t="s">
        <v>127</v>
      </c>
      <c r="G89" s="40" t="s">
        <v>355</v>
      </c>
      <c r="H89" s="6" t="s">
        <v>356</v>
      </c>
      <c r="I89" s="13">
        <v>337.5</v>
      </c>
      <c r="J89" s="14">
        <f t="shared" si="16"/>
        <v>74.25</v>
      </c>
      <c r="K89" s="46">
        <f t="shared" si="17"/>
        <v>411.75</v>
      </c>
      <c r="L89" s="11"/>
    </row>
    <row r="90" spans="1:12" s="2" customFormat="1" ht="25.2" x14ac:dyDescent="0.2">
      <c r="A90" s="11">
        <v>85</v>
      </c>
      <c r="B90" s="12">
        <v>44174</v>
      </c>
      <c r="C90" s="11" t="s">
        <v>359</v>
      </c>
      <c r="D90" s="11" t="s">
        <v>16</v>
      </c>
      <c r="E90" s="11" t="s">
        <v>360</v>
      </c>
      <c r="F90" s="15" t="s">
        <v>127</v>
      </c>
      <c r="G90" s="44" t="s">
        <v>358</v>
      </c>
      <c r="H90" s="6" t="s">
        <v>174</v>
      </c>
      <c r="I90" s="13">
        <v>335</v>
      </c>
      <c r="J90" s="14">
        <f t="shared" si="16"/>
        <v>73.7</v>
      </c>
      <c r="K90" s="46">
        <f t="shared" si="17"/>
        <v>408.7</v>
      </c>
      <c r="L90" s="11"/>
    </row>
    <row r="91" spans="1:12" s="2" customFormat="1" ht="37.799999999999997" x14ac:dyDescent="0.2">
      <c r="A91" s="11">
        <v>86</v>
      </c>
      <c r="B91" s="12">
        <v>44179</v>
      </c>
      <c r="C91" s="11" t="s">
        <v>361</v>
      </c>
      <c r="D91" s="11" t="s">
        <v>16</v>
      </c>
      <c r="E91" s="11" t="s">
        <v>362</v>
      </c>
      <c r="F91" s="15" t="s">
        <v>44</v>
      </c>
      <c r="G91" s="44" t="s">
        <v>320</v>
      </c>
      <c r="H91" s="107" t="s">
        <v>363</v>
      </c>
      <c r="I91" s="13">
        <v>289.89999999999998</v>
      </c>
      <c r="J91" s="46">
        <f>ROUND(I91*0/100,2)</f>
        <v>0</v>
      </c>
      <c r="K91" s="46">
        <f t="shared" si="17"/>
        <v>289.89999999999998</v>
      </c>
      <c r="L91" s="11" t="s">
        <v>14</v>
      </c>
    </row>
    <row r="92" spans="1:12" s="2" customFormat="1" ht="39" x14ac:dyDescent="0.3">
      <c r="A92" s="40">
        <v>87</v>
      </c>
      <c r="B92" s="12">
        <v>44181</v>
      </c>
      <c r="C92" s="11" t="s">
        <v>366</v>
      </c>
      <c r="D92" s="11" t="s">
        <v>16</v>
      </c>
      <c r="E92" s="11" t="s">
        <v>365</v>
      </c>
      <c r="F92" s="15" t="s">
        <v>44</v>
      </c>
      <c r="G92" s="25" t="s">
        <v>364</v>
      </c>
      <c r="H92" s="6" t="s">
        <v>71</v>
      </c>
      <c r="I92" s="13">
        <v>502.11</v>
      </c>
      <c r="J92" s="14">
        <f t="shared" ref="J92:J93" si="20">ROUND(I92*22/100,2)</f>
        <v>110.46</v>
      </c>
      <c r="K92" s="46">
        <f t="shared" ref="K92:K94" si="21">I92+J92</f>
        <v>612.57000000000005</v>
      </c>
      <c r="L92" s="106"/>
    </row>
    <row r="93" spans="1:12" s="2" customFormat="1" ht="25.2" x14ac:dyDescent="0.3">
      <c r="A93" s="40">
        <v>88</v>
      </c>
      <c r="B93" s="12">
        <v>44181</v>
      </c>
      <c r="C93" s="11" t="s">
        <v>371</v>
      </c>
      <c r="D93" s="11" t="s">
        <v>16</v>
      </c>
      <c r="E93" s="11" t="s">
        <v>373</v>
      </c>
      <c r="F93" s="15" t="s">
        <v>44</v>
      </c>
      <c r="G93" s="44" t="s">
        <v>372</v>
      </c>
      <c r="H93" s="6" t="s">
        <v>356</v>
      </c>
      <c r="I93" s="13">
        <v>75</v>
      </c>
      <c r="J93" s="14">
        <f t="shared" si="20"/>
        <v>16.5</v>
      </c>
      <c r="K93" s="46">
        <f t="shared" si="21"/>
        <v>91.5</v>
      </c>
      <c r="L93" s="106"/>
    </row>
    <row r="94" spans="1:12" s="2" customFormat="1" ht="25.2" x14ac:dyDescent="0.2">
      <c r="A94" s="11">
        <v>89</v>
      </c>
      <c r="B94" s="12">
        <v>44182</v>
      </c>
      <c r="C94" s="11" t="s">
        <v>367</v>
      </c>
      <c r="D94" s="11" t="s">
        <v>16</v>
      </c>
      <c r="E94" s="11" t="s">
        <v>370</v>
      </c>
      <c r="F94" s="110" t="s">
        <v>369</v>
      </c>
      <c r="G94" s="44" t="s">
        <v>368</v>
      </c>
      <c r="H94" s="24" t="s">
        <v>138</v>
      </c>
      <c r="I94" s="14">
        <v>3167.78</v>
      </c>
      <c r="J94" s="46">
        <v>633.62</v>
      </c>
      <c r="K94" s="46">
        <f t="shared" si="21"/>
        <v>3801.4</v>
      </c>
      <c r="L94" s="11"/>
    </row>
    <row r="95" spans="1:12" s="10" customFormat="1" ht="37.799999999999997" x14ac:dyDescent="0.3">
      <c r="A95" s="11">
        <v>90</v>
      </c>
      <c r="B95" s="12">
        <v>44183</v>
      </c>
      <c r="C95" s="11" t="s">
        <v>374</v>
      </c>
      <c r="D95" s="11" t="s">
        <v>16</v>
      </c>
      <c r="E95" s="11" t="s">
        <v>375</v>
      </c>
      <c r="F95" s="15" t="s">
        <v>44</v>
      </c>
      <c r="G95" s="44" t="s">
        <v>376</v>
      </c>
      <c r="H95" s="6" t="s">
        <v>385</v>
      </c>
      <c r="I95" s="14">
        <v>950</v>
      </c>
      <c r="J95" s="14">
        <f t="shared" ref="J95" si="22">ROUND(I95*22/100,2)</f>
        <v>209</v>
      </c>
      <c r="K95" s="46">
        <f t="shared" ref="K95" si="23">I95+J95</f>
        <v>1159</v>
      </c>
      <c r="L95" s="106"/>
    </row>
    <row r="96" spans="1:12" s="10" customFormat="1" ht="25.2" x14ac:dyDescent="0.3">
      <c r="A96" s="40">
        <v>91</v>
      </c>
      <c r="B96" s="12">
        <v>44188</v>
      </c>
      <c r="C96" s="11" t="s">
        <v>378</v>
      </c>
      <c r="D96" s="11" t="s">
        <v>16</v>
      </c>
      <c r="E96" s="6" t="s">
        <v>377</v>
      </c>
      <c r="F96" s="15" t="s">
        <v>44</v>
      </c>
      <c r="G96" s="109" t="s">
        <v>387</v>
      </c>
      <c r="H96" s="11" t="s">
        <v>379</v>
      </c>
      <c r="I96" s="14">
        <v>1600</v>
      </c>
      <c r="J96" s="14">
        <f>ROUND(I96*0/100,2)</f>
        <v>0</v>
      </c>
      <c r="K96" s="46">
        <f t="shared" ref="K96" si="24">I96+J96</f>
        <v>1600</v>
      </c>
      <c r="L96" s="106"/>
    </row>
    <row r="97" spans="1:12" s="10" customFormat="1" ht="37.799999999999997" x14ac:dyDescent="0.3">
      <c r="A97" s="11">
        <v>92</v>
      </c>
      <c r="B97" s="12">
        <v>44188</v>
      </c>
      <c r="C97" s="11" t="s">
        <v>380</v>
      </c>
      <c r="D97" s="11" t="s">
        <v>16</v>
      </c>
      <c r="E97" s="6" t="s">
        <v>381</v>
      </c>
      <c r="F97" s="15" t="s">
        <v>44</v>
      </c>
      <c r="G97" s="44" t="s">
        <v>386</v>
      </c>
      <c r="H97" s="6" t="s">
        <v>385</v>
      </c>
      <c r="I97" s="14">
        <v>50</v>
      </c>
      <c r="J97" s="14">
        <f>ROUND(I97*0/100,2)</f>
        <v>0</v>
      </c>
      <c r="K97" s="46">
        <f t="shared" ref="K97:K98" si="25">I97+J97</f>
        <v>50</v>
      </c>
      <c r="L97" s="11" t="s">
        <v>14</v>
      </c>
    </row>
    <row r="98" spans="1:12" s="10" customFormat="1" ht="45.6" customHeight="1" x14ac:dyDescent="0.3">
      <c r="A98" s="40">
        <v>93</v>
      </c>
      <c r="B98" s="12">
        <v>44188</v>
      </c>
      <c r="C98" s="11" t="s">
        <v>382</v>
      </c>
      <c r="D98" s="11" t="s">
        <v>16</v>
      </c>
      <c r="E98" s="111" t="s">
        <v>388</v>
      </c>
      <c r="F98" s="15" t="s">
        <v>44</v>
      </c>
      <c r="G98" s="44" t="s">
        <v>383</v>
      </c>
      <c r="H98" s="112" t="s">
        <v>384</v>
      </c>
      <c r="I98" s="46">
        <v>1000</v>
      </c>
      <c r="J98" s="14">
        <f t="shared" ref="J98" si="26">ROUND(I98*22/100,2)</f>
        <v>220</v>
      </c>
      <c r="K98" s="46">
        <f t="shared" si="25"/>
        <v>1220</v>
      </c>
      <c r="L98" s="106"/>
    </row>
    <row r="99" spans="1:12" s="10" customFormat="1" ht="13.8" x14ac:dyDescent="0.3">
      <c r="I99" s="115">
        <f>SUM(I6:I98)</f>
        <v>110444.84450000001</v>
      </c>
      <c r="J99" s="115">
        <f>SUM(J6:J98)</f>
        <v>16085.320000000003</v>
      </c>
      <c r="K99" s="114">
        <f>SUM(K6:K98)</f>
        <v>126530.1645</v>
      </c>
    </row>
    <row r="100" spans="1:12" s="10" customFormat="1" ht="13.8" x14ac:dyDescent="0.3"/>
    <row r="101" spans="1:12" s="10" customFormat="1" ht="13.8" x14ac:dyDescent="0.3"/>
    <row r="102" spans="1:12" s="10" customFormat="1" ht="13.8" x14ac:dyDescent="0.3"/>
    <row r="103" spans="1:12" s="10" customFormat="1" ht="13.8" x14ac:dyDescent="0.3"/>
    <row r="104" spans="1:12" s="10" customFormat="1" ht="13.8" x14ac:dyDescent="0.3"/>
    <row r="105" spans="1:12" s="10" customFormat="1" ht="13.8" x14ac:dyDescent="0.3"/>
    <row r="106" spans="1:12" s="10" customFormat="1" ht="13.8" x14ac:dyDescent="0.3"/>
    <row r="107" spans="1:12" s="10" customFormat="1" ht="13.8" x14ac:dyDescent="0.3"/>
    <row r="108" spans="1:12" s="10" customFormat="1" ht="13.8" x14ac:dyDescent="0.3"/>
    <row r="109" spans="1:12" s="10" customFormat="1" ht="13.8" x14ac:dyDescent="0.3"/>
  </sheetData>
  <autoFilter ref="A5:L99"/>
  <mergeCells count="1">
    <mergeCell ref="H3:I3"/>
  </mergeCells>
  <pageMargins left="0.11811023622047245" right="0.15748031496062992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 Servizi Generali Amministrativi</dc:creator>
  <cp:lastModifiedBy>pcsegr06</cp:lastModifiedBy>
  <cp:lastPrinted>2021-02-05T16:10:39Z</cp:lastPrinted>
  <dcterms:created xsi:type="dcterms:W3CDTF">2018-01-12T09:54:57Z</dcterms:created>
  <dcterms:modified xsi:type="dcterms:W3CDTF">2021-04-30T13:08:49Z</dcterms:modified>
</cp:coreProperties>
</file>